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2"/>
  </bookViews>
  <sheets>
    <sheet name="ĐK" sheetId="1" r:id="rId1"/>
    <sheet name="Thi HP" sheetId="2" r:id="rId2"/>
    <sheet name="Bangdiem" sheetId="3" r:id="rId3"/>
    <sheet name="K1" sheetId="4" r:id="rId4"/>
    <sheet name="Ky 2" sheetId="5" r:id="rId5"/>
    <sheet name="Ky 3" sheetId="6" r:id="rId6"/>
    <sheet name="ky 4" sheetId="7" r:id="rId7"/>
    <sheet name="ky 5" sheetId="8" r:id="rId8"/>
    <sheet name="ky 6" sheetId="9" r:id="rId9"/>
    <sheet name="ky 7" sheetId="10" r:id="rId10"/>
  </sheets>
  <definedNames>
    <definedName name="_xlnm._FilterDatabase" localSheetId="3" hidden="1">'K1'!$A$7:$BR$28</definedName>
    <definedName name="_xlnm._FilterDatabase" localSheetId="4" hidden="1">'Ky 2'!$A$7:$CF$27</definedName>
    <definedName name="_xlnm._FilterDatabase" localSheetId="5" hidden="1">'Ky 3'!$A$7:$CT$24</definedName>
  </definedNames>
  <calcPr fullCalcOnLoad="1"/>
</workbook>
</file>

<file path=xl/sharedStrings.xml><?xml version="1.0" encoding="utf-8"?>
<sst xmlns="http://schemas.openxmlformats.org/spreadsheetml/2006/main" count="5116" uniqueCount="285">
  <si>
    <t>STT</t>
  </si>
  <si>
    <t>SBD</t>
  </si>
  <si>
    <t>Tr­êng ®¹i häc hång ®øc</t>
  </si>
  <si>
    <t>Khoa KT-QTKD</t>
  </si>
  <si>
    <t>TBC</t>
  </si>
  <si>
    <t>L1</t>
  </si>
  <si>
    <t>L2</t>
  </si>
  <si>
    <t>TRƯỜNG ĐẠI HỌC HỒNG ĐỨC</t>
  </si>
  <si>
    <t>KHOA KINH TẾ - QTKD</t>
  </si>
  <si>
    <t>Phòng thi:</t>
  </si>
  <si>
    <t>Tổng số SV theo danh sách:                      Số SV dự thi:                     Số bài thi:                   Số tờ giấy thi:</t>
  </si>
  <si>
    <t>Số SV bị xử lý kỷ luật:                       Trong đó, Đình chỉ:                     Cảnh cáo:                   Khiển trách:</t>
  </si>
  <si>
    <t>Tổng hợp điểm:                                             Khá-giỏi:                            Trung bình:                 Yếu, kém:</t>
  </si>
  <si>
    <t>CB COI THI 1                CB COI THI 2                 CB CHẤM THI 1             CB CHẤM THI 2             TRƯỞNG BM CHẤM</t>
  </si>
  <si>
    <t>Họ và tên</t>
  </si>
  <si>
    <t>Ngày sinh</t>
  </si>
  <si>
    <t>Mã đề</t>
  </si>
  <si>
    <t>Số tờ
giấy</t>
  </si>
  <si>
    <t>Chữ ký
của thí
sinh</t>
  </si>
  <si>
    <t>Điểm</t>
  </si>
  <si>
    <t>Bằng số</t>
  </si>
  <si>
    <t>Bằng chữ</t>
  </si>
  <si>
    <t>Ghi chú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</si>
  <si>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</si>
  <si>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</si>
  <si>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</si>
  <si>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Danh s¸ch nµy cã:  …. sinh viªn, trong ®ã ……  sinh viªn ®ñ ®iÒu kiÖn dù thi.</t>
  </si>
  <si>
    <t>Thanh ho¸, ngµy ….. th¸ng …. n¨m 20….</t>
  </si>
  <si>
    <t>Tr­ëng khoa</t>
  </si>
  <si>
    <t>Tr­ëng bé m«n</t>
  </si>
  <si>
    <t>C¸n bé gi¶ng d¹y</t>
  </si>
  <si>
    <t>(Ký, ghi râ hä tªn)</t>
  </si>
  <si>
    <t>Dung</t>
  </si>
  <si>
    <t>Phương</t>
  </si>
  <si>
    <t>Thanh</t>
  </si>
  <si>
    <t>( Ấn định danh sách có    sinh viên )</t>
  </si>
  <si>
    <t>Mã SV</t>
  </si>
  <si>
    <t>P. TRƯỞNG KHOA</t>
  </si>
  <si>
    <t>GIÁO VỤ KHOA</t>
  </si>
  <si>
    <t>Tªn häc phÇn: …………………………….....…………..  …...  Sè Tc:  ……</t>
  </si>
  <si>
    <t xml:space="preserve">     Häc kú: …           N¨m häc: 20….  - 20….                 </t>
  </si>
  <si>
    <t>Điểm học trình</t>
  </si>
  <si>
    <t>Số tiết</t>
  </si>
  <si>
    <t>ĐK
dự thi</t>
  </si>
  <si>
    <t>Lê Thị</t>
  </si>
  <si>
    <t>Hải</t>
  </si>
  <si>
    <t>Lê Văn</t>
  </si>
  <si>
    <t xml:space="preserve">Lê Thị </t>
  </si>
  <si>
    <t>Thu</t>
  </si>
  <si>
    <t>Kú I (14)</t>
  </si>
  <si>
    <t>Mai Thị Thảo</t>
  </si>
  <si>
    <t>Lê Đình</t>
  </si>
  <si>
    <t>Nguyễn Văn</t>
  </si>
  <si>
    <t>Anh</t>
  </si>
  <si>
    <t>Líp: §H QT K16A</t>
  </si>
  <si>
    <t>§H QT K16A( Tõ  THPT)</t>
  </si>
  <si>
    <t>138402P001</t>
  </si>
  <si>
    <t>Lưu Tuấn</t>
  </si>
  <si>
    <t>138402P002</t>
  </si>
  <si>
    <t>Bé</t>
  </si>
  <si>
    <t>138402P003</t>
  </si>
  <si>
    <t>Lưu Văn</t>
  </si>
  <si>
    <t>Cường</t>
  </si>
  <si>
    <t>138402P004</t>
  </si>
  <si>
    <t>Hoàng Mai</t>
  </si>
  <si>
    <t>138402P005</t>
  </si>
  <si>
    <t>Phan Thanh</t>
  </si>
  <si>
    <t>138402P006</t>
  </si>
  <si>
    <t>Trần Đức</t>
  </si>
  <si>
    <t>138402P007</t>
  </si>
  <si>
    <t>Trịnh Văn</t>
  </si>
  <si>
    <t>Hành</t>
  </si>
  <si>
    <t>138402P008</t>
  </si>
  <si>
    <t>Trần Quốc</t>
  </si>
  <si>
    <t>Hùng</t>
  </si>
  <si>
    <t>138402P009</t>
  </si>
  <si>
    <t>Trần Quang</t>
  </si>
  <si>
    <t>Huy</t>
  </si>
  <si>
    <t>138402P010</t>
  </si>
  <si>
    <t>Cao Ngọc</t>
  </si>
  <si>
    <t>Nam</t>
  </si>
  <si>
    <t>138402P011</t>
  </si>
  <si>
    <t>138402P012</t>
  </si>
  <si>
    <t>138402P013</t>
  </si>
  <si>
    <t>Quý</t>
  </si>
  <si>
    <t>138402P014</t>
  </si>
  <si>
    <t>Thắng</t>
  </si>
  <si>
    <t>138402P015</t>
  </si>
  <si>
    <t>138402P016</t>
  </si>
  <si>
    <t>138402P017</t>
  </si>
  <si>
    <t>Toán</t>
  </si>
  <si>
    <t>138402P018</t>
  </si>
  <si>
    <t>Nguyễn Công</t>
  </si>
  <si>
    <t>Tuấn</t>
  </si>
  <si>
    <t>138402P019</t>
  </si>
  <si>
    <t>Vân</t>
  </si>
  <si>
    <t>138401P009</t>
  </si>
  <si>
    <t>Tống Xuân</t>
  </si>
  <si>
    <t>Khánh</t>
  </si>
  <si>
    <t>09.03.90</t>
  </si>
  <si>
    <t>10.03.79</t>
  </si>
  <si>
    <t>05.01.85</t>
  </si>
  <si>
    <t>03.06.90</t>
  </si>
  <si>
    <t>15.02.89</t>
  </si>
  <si>
    <t>09.03.84</t>
  </si>
  <si>
    <t>12.12.79</t>
  </si>
  <si>
    <t>17.10.83</t>
  </si>
  <si>
    <t>28.11.80</t>
  </si>
  <si>
    <t>18.02.83</t>
  </si>
  <si>
    <t>10.08.85</t>
  </si>
  <si>
    <t>26.05.83</t>
  </si>
  <si>
    <t>28.09.84</t>
  </si>
  <si>
    <t>03.04.82</t>
  </si>
  <si>
    <t>26.05.86</t>
  </si>
  <si>
    <t>10.09.77</t>
  </si>
  <si>
    <t>15.05.89</t>
  </si>
  <si>
    <t>09.02.88</t>
  </si>
  <si>
    <t>19.03.73</t>
  </si>
  <si>
    <t>23.08.88</t>
  </si>
  <si>
    <t>HỌC KỲ: I    NĂM HỌC: 2013 - 2014</t>
  </si>
  <si>
    <t>HỌC PHẦN:   ………………………………………….................SỐ TC: ……</t>
  </si>
  <si>
    <t>Tr­êng ®¹i  häc Hång §øc</t>
  </si>
  <si>
    <t>B¶ng ®iÓm häc phÇn</t>
  </si>
  <si>
    <t>Khoa: KT-QTKD</t>
  </si>
  <si>
    <t>Häc kú I        N¨m häc 2013 - 2014</t>
  </si>
  <si>
    <r>
      <t>Tªn häc phÇn:  To¸n cao cÊp</t>
    </r>
    <r>
      <rPr>
        <b/>
        <sz val="10"/>
        <color indexed="10"/>
        <rFont val=".VnTime"/>
        <family val="2"/>
      </rPr>
      <t xml:space="preserve">         </t>
    </r>
    <r>
      <rPr>
        <b/>
        <sz val="10"/>
        <rFont val=".VnTime"/>
        <family val="2"/>
      </rPr>
      <t xml:space="preserve">               Sè TC: 04</t>
    </r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</si>
  <si>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</si>
  <si>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</si>
  <si>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</si>
  <si>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</si>
  <si>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</si>
  <si>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</si>
  <si>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</si>
  <si>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</si>
  <si>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Líp §¹i häc QT  K16A ( Tõ THPT)</t>
  </si>
  <si>
    <r>
      <t>Tªn häc phÇn:  TiÕng Anh P1</t>
    </r>
    <r>
      <rPr>
        <b/>
        <sz val="10"/>
        <color indexed="10"/>
        <rFont val=".VnTime"/>
        <family val="2"/>
      </rPr>
      <t xml:space="preserve">        </t>
    </r>
    <r>
      <rPr>
        <b/>
        <sz val="10"/>
        <rFont val=".VnTime"/>
        <family val="2"/>
      </rPr>
      <t xml:space="preserve">               Sè TC: 04</t>
    </r>
  </si>
  <si>
    <r>
      <t>Tªn häc phÇn:  X· héi häc ®¹i c­¬ng</t>
    </r>
    <r>
      <rPr>
        <b/>
        <sz val="10"/>
        <color indexed="10"/>
        <rFont val=".VnTime"/>
        <family val="2"/>
      </rPr>
      <t xml:space="preserve">       </t>
    </r>
    <r>
      <rPr>
        <b/>
        <sz val="10"/>
        <rFont val=".VnTime"/>
        <family val="2"/>
      </rPr>
      <t xml:space="preserve">               Sè TC: 02</t>
    </r>
  </si>
  <si>
    <r>
      <t>Tªn häc phÇn:  Nguyªn lý 1</t>
    </r>
    <r>
      <rPr>
        <b/>
        <sz val="10"/>
        <color indexed="10"/>
        <rFont val=".VnTime"/>
        <family val="2"/>
      </rPr>
      <t xml:space="preserve">         </t>
    </r>
    <r>
      <rPr>
        <b/>
        <sz val="10"/>
        <rFont val=".VnTime"/>
        <family val="2"/>
      </rPr>
      <t xml:space="preserve">               Sè TC: 02</t>
    </r>
  </si>
  <si>
    <t xml:space="preserve">To¸n cao cÊp </t>
  </si>
  <si>
    <t>TA P1</t>
  </si>
  <si>
    <t>XHH §C</t>
  </si>
  <si>
    <t>NL CB MLN1</t>
  </si>
  <si>
    <t>LS KT QD</t>
  </si>
  <si>
    <r>
      <t>Tªn häc phÇn:  LS Kinh tÕ quèc d©n</t>
    </r>
    <r>
      <rPr>
        <b/>
        <sz val="10"/>
        <color indexed="10"/>
        <rFont val=".VnTime"/>
        <family val="2"/>
      </rPr>
      <t xml:space="preserve">      </t>
    </r>
    <r>
      <rPr>
        <b/>
        <sz val="10"/>
        <rFont val=".VnTime"/>
        <family val="2"/>
      </rPr>
      <t xml:space="preserve">               Sè TC: 02</t>
    </r>
  </si>
  <si>
    <t>líp ®¹i häc  QT K16A</t>
  </si>
  <si>
    <t>Ngày 12 tháng 02 năm 2014</t>
  </si>
  <si>
    <t>bs</t>
  </si>
  <si>
    <t>LỚP:  ĐH QTKD K16A  - VLVH</t>
  </si>
  <si>
    <t>BẢNG ĐIỂM THI HỌC PHẦN LẦN 1</t>
  </si>
  <si>
    <t>Buổi thi:………ngày……tháng…….năm 2014</t>
  </si>
  <si>
    <r>
      <t>Tªn häc phÇn:  Kinh tÕ vÜ m«</t>
    </r>
    <r>
      <rPr>
        <b/>
        <sz val="10"/>
        <color indexed="10"/>
        <rFont val=".VnTime"/>
        <family val="2"/>
      </rPr>
      <t xml:space="preserve">        </t>
    </r>
    <r>
      <rPr>
        <b/>
        <sz val="10"/>
        <rFont val=".VnTime"/>
        <family val="2"/>
      </rPr>
      <t xml:space="preserve">               Sè TC: 03</t>
    </r>
  </si>
  <si>
    <r>
      <t>Tªn häc phÇn: Tin häc</t>
    </r>
    <r>
      <rPr>
        <b/>
        <sz val="10"/>
        <color indexed="10"/>
        <rFont val=".VnTime"/>
        <family val="2"/>
      </rPr>
      <t xml:space="preserve">       </t>
    </r>
    <r>
      <rPr>
        <b/>
        <sz val="10"/>
        <rFont val=".VnTime"/>
        <family val="2"/>
      </rPr>
      <t xml:space="preserve">               Sè TC: 02</t>
    </r>
  </si>
  <si>
    <r>
      <t>Tªn häc phÇn:  nguyªn lý 2</t>
    </r>
    <r>
      <rPr>
        <b/>
        <sz val="10"/>
        <color indexed="10"/>
        <rFont val=".VnTime"/>
        <family val="2"/>
      </rPr>
      <t xml:space="preserve">         </t>
    </r>
    <r>
      <rPr>
        <b/>
        <sz val="10"/>
        <rFont val=".VnTime"/>
        <family val="2"/>
      </rPr>
      <t xml:space="preserve">               Sè TC: 03</t>
    </r>
  </si>
  <si>
    <r>
      <t>Tªn häc phÇn:  KT so¹n th¶o v¨n b¶n</t>
    </r>
    <r>
      <rPr>
        <b/>
        <sz val="10"/>
        <color indexed="10"/>
        <rFont val=".VnTime"/>
        <family val="2"/>
      </rPr>
      <t xml:space="preserve">        </t>
    </r>
    <r>
      <rPr>
        <b/>
        <sz val="10"/>
        <rFont val=".VnTime"/>
        <family val="2"/>
      </rPr>
      <t xml:space="preserve">               Sè TC: 02</t>
    </r>
  </si>
  <si>
    <r>
      <t>Tªn häc phÇn:  CS v¨n hãa VN</t>
    </r>
    <r>
      <rPr>
        <b/>
        <sz val="10"/>
        <color indexed="10"/>
        <rFont val=".VnTime"/>
        <family val="2"/>
      </rPr>
      <t xml:space="preserve">         </t>
    </r>
    <r>
      <rPr>
        <b/>
        <sz val="10"/>
        <rFont val=".VnTime"/>
        <family val="2"/>
      </rPr>
      <t xml:space="preserve">               Sè TC: 02</t>
    </r>
  </si>
  <si>
    <r>
      <t>Tªn häc phÇn:  Ph¸p luËt §C</t>
    </r>
    <r>
      <rPr>
        <b/>
        <sz val="10"/>
        <color indexed="10"/>
        <rFont val=".VnTime"/>
        <family val="2"/>
      </rPr>
      <t xml:space="preserve">        </t>
    </r>
    <r>
      <rPr>
        <b/>
        <sz val="10"/>
        <rFont val=".VnTime"/>
        <family val="2"/>
      </rPr>
      <t xml:space="preserve">               Sè TC: 02</t>
    </r>
  </si>
  <si>
    <t>B¶ng ®iÓm kú 2  -  n¨m häc 2013-2014</t>
  </si>
  <si>
    <t>B¶ng ®iÓm kú 1  -  n¨m häc 2013-2014</t>
  </si>
  <si>
    <t>Kinh tÕ vÜ m«</t>
  </si>
  <si>
    <t>Tin häc</t>
  </si>
  <si>
    <t>Nguyen lý 2</t>
  </si>
  <si>
    <t>KT STVB</t>
  </si>
  <si>
    <t>CSVHVN</t>
  </si>
  <si>
    <t>PLĐC</t>
  </si>
  <si>
    <t>Líp §¹i häc KT  K16A ( Tõ THPT)</t>
  </si>
  <si>
    <r>
      <t>Tªn häc phÇn:  Kinh tÕ vÜ m«</t>
    </r>
    <r>
      <rPr>
        <b/>
        <sz val="10"/>
        <color indexed="10"/>
        <rFont val=".VnTime"/>
        <family val="2"/>
      </rPr>
      <t xml:space="preserve">   </t>
    </r>
    <r>
      <rPr>
        <b/>
        <sz val="10"/>
        <rFont val=".VnTime"/>
        <family val="2"/>
      </rPr>
      <t xml:space="preserve">               Sè TC: 03</t>
    </r>
  </si>
  <si>
    <r>
      <t>Tªn häc phÇn:  LuËt KT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03</t>
    </r>
  </si>
  <si>
    <r>
      <t>Tªn häc phÇn:  Marketing CB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</si>
  <si>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t>Tªn häc phÇn:  LÞch sö HTKT              Sè TC: 02</t>
  </si>
  <si>
    <r>
      <t>Tªn häc phÇn: Nguyªn lý kÕ to¸n</t>
    </r>
    <r>
      <rPr>
        <b/>
        <sz val="10"/>
        <color indexed="10"/>
        <rFont val=".VnTime"/>
        <family val="2"/>
      </rPr>
      <t xml:space="preserve">   </t>
    </r>
    <r>
      <rPr>
        <b/>
        <sz val="10"/>
        <rFont val=".VnTime"/>
        <family val="2"/>
      </rPr>
      <t xml:space="preserve">               Sè TC: 03</t>
    </r>
  </si>
  <si>
    <r>
      <t>Tªn häc phÇn:  X¸c suÊt TK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03</t>
    </r>
  </si>
  <si>
    <r>
      <t>Tªn häc phÇn: TiÕng Anh 2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TC: 03</t>
    </r>
  </si>
  <si>
    <t>KT VM</t>
  </si>
  <si>
    <t>LuËt KT</t>
  </si>
  <si>
    <t>MarCB</t>
  </si>
  <si>
    <t>LS HTKT</t>
  </si>
  <si>
    <t>NLKT</t>
  </si>
  <si>
    <t>XSTK</t>
  </si>
  <si>
    <t>TiÕng Anh 2</t>
  </si>
  <si>
    <t>Lê Quang Hiếu</t>
  </si>
  <si>
    <t>B¶ng ®iÓm kú 3  -  n¨m häc 2014-2015</t>
  </si>
  <si>
    <t>Häc kú 2       N¨m häc 2014 - 2015</t>
  </si>
  <si>
    <t>Häc kú 2        N¨m häc 2014 - 2015</t>
  </si>
  <si>
    <t>Häc kú 2      N¨m häc 2014 - 2015</t>
  </si>
  <si>
    <t>Tªn häc phÇn:  TiÕng anh 3               Sè TC: 03</t>
  </si>
  <si>
    <t>Tªn häc phÇn:  tµi chÝnh - tiÒn tÖ             Sè TC: 03</t>
  </si>
  <si>
    <t>KTMT</t>
  </si>
  <si>
    <t>Thue</t>
  </si>
  <si>
    <t>NLTK</t>
  </si>
  <si>
    <t>TCTT</t>
  </si>
  <si>
    <t>TKDN</t>
  </si>
  <si>
    <t>Tieng a3</t>
  </si>
  <si>
    <t>Tieng a4</t>
  </si>
  <si>
    <t>KinhTeQT</t>
  </si>
  <si>
    <t>B¶ng ®iÓm kú 4  -  n¨m häc 2014-2015</t>
  </si>
  <si>
    <t>Ngày 22 tháng 09 năm 2014</t>
  </si>
  <si>
    <t>Tªn häc phÇn: Thèng kª doanh nghiÖp                Sè TC: 02</t>
  </si>
  <si>
    <t>Tªn häc phÇn: Kinh tÕ Quèc tÕ                Sè TC: 02</t>
  </si>
  <si>
    <t>Tªn häc phÇn:  Kinh tÕ m«i tr­êng                 Sè TC: 02</t>
  </si>
  <si>
    <t>Tªn häc phÇn:  ThuÕ                Sè TC: 02</t>
  </si>
  <si>
    <t>Tªn häc phÇn: Nguyªn lý thèng kª                 Sè TC: 02</t>
  </si>
  <si>
    <t>Häc kú 4        N¨m häc 2014 - 2015</t>
  </si>
  <si>
    <t>Lương Đức Danh</t>
  </si>
  <si>
    <t>Häc kú 1      N¨m häc 2014 - 2015</t>
  </si>
  <si>
    <r>
      <t xml:space="preserve">Tªn häc phÇn:  </t>
    </r>
    <r>
      <rPr>
        <b/>
        <sz val="10"/>
        <rFont val="Times New Roman"/>
        <family val="1"/>
      </rPr>
      <t xml:space="preserve">Kinh tế phát triển </t>
    </r>
    <r>
      <rPr>
        <b/>
        <sz val="10"/>
        <rFont val=".VnTime"/>
        <family val="2"/>
      </rPr>
      <t xml:space="preserve">             Sè TC: 02</t>
    </r>
  </si>
  <si>
    <t>Tªn häc phÇn:  Qu¶n trÞ TCDN        Sè TC: 03</t>
  </si>
  <si>
    <t>Häc kú 2       N¨m häc 2015 - 2016</t>
  </si>
  <si>
    <t>Tªn häc phÇn: Lý thuyÕt m« h×nh to¸n         Sè TC: 03</t>
  </si>
  <si>
    <t>Tªn häc phÇn: §­êng lèi c¸ch m¹ng cña §¶ng        Sè TC: 03</t>
  </si>
  <si>
    <t>Tªn häc phÇn: T­ t­ëng Hå ChÝ Minh        Sè TC: 02</t>
  </si>
  <si>
    <t>Häc kú 1       N¨m häc 2015 - 2016</t>
  </si>
  <si>
    <t>Tªn häc phÇn: Qu¶n trÞ doanh nghiÖp        Sè TC: 03</t>
  </si>
  <si>
    <t>Tªn häc phÇn: Qu¶n trÞ häc        Sè TC: 03</t>
  </si>
  <si>
    <t>B¶ng ®iÓm kú 5  -  n¨m häc 2015-2016</t>
  </si>
  <si>
    <t>Kú 5(19)</t>
  </si>
  <si>
    <t>KTPT</t>
  </si>
  <si>
    <t>QTTCDN</t>
  </si>
  <si>
    <t>LTMHT</t>
  </si>
  <si>
    <t>§L§CS</t>
  </si>
  <si>
    <t>TTHCM</t>
  </si>
  <si>
    <t>QTDN</t>
  </si>
  <si>
    <t>QT häc</t>
  </si>
  <si>
    <t>Ngày 22 tháng 09 năm 2016</t>
  </si>
  <si>
    <t>Kú 3 (20)</t>
  </si>
  <si>
    <t>kodk</t>
  </si>
  <si>
    <t>L3</t>
  </si>
  <si>
    <t>Häc kú1       N¨m häc 2015 - 2016</t>
  </si>
  <si>
    <r>
      <t>Tªn häc phÇn:</t>
    </r>
    <r>
      <rPr>
        <b/>
        <sz val="10"/>
        <rFont val="Times New Roman"/>
        <family val="1"/>
      </rPr>
      <t xml:space="preserve">  Hành vi người tiêu dùng        Sè TC: 02</t>
    </r>
  </si>
  <si>
    <t>Tªn häc phÇn: kinh tế đầu tư        Sè TC: 02</t>
  </si>
  <si>
    <t>Tªn häc phÇn: Quản trị sản xuất        Sè TC: 02</t>
  </si>
  <si>
    <r>
      <t xml:space="preserve">Tªn häc phÇn: </t>
    </r>
    <r>
      <rPr>
        <b/>
        <sz val="10"/>
        <rFont val="Times New Roman"/>
        <family val="1"/>
      </rPr>
      <t xml:space="preserve">Kế toán quản trị chi phí </t>
    </r>
    <r>
      <rPr>
        <b/>
        <sz val="10"/>
        <rFont val=".VnTime"/>
        <family val="2"/>
      </rPr>
      <t xml:space="preserve">       Sè TC: 03</t>
    </r>
  </si>
  <si>
    <t>Tªn häc phÇn: Qu¶n trÞ chiến lược        Sè TC: 03</t>
  </si>
  <si>
    <t>Tªn häc phÇn: Qu¶n lý chất lượng        Sè TC: 03</t>
  </si>
  <si>
    <t>Tªn häc phÇn:  TiÕng anh4               Sè TC: 02</t>
  </si>
  <si>
    <t>Tên học phần:  Lập và phân tích dự án đầu tư              Số TC: 02</t>
  </si>
  <si>
    <t>B¶ng ®iÓm kú 6  -  n¨m häc 2015-2016</t>
  </si>
  <si>
    <t xml:space="preserve">LPTDA </t>
  </si>
  <si>
    <t>HVNTD</t>
  </si>
  <si>
    <t>KTĐT</t>
  </si>
  <si>
    <t>QTSX</t>
  </si>
  <si>
    <t>KTQTCP</t>
  </si>
  <si>
    <t>Quản trị CL</t>
  </si>
  <si>
    <t>Quản lý CL</t>
  </si>
  <si>
    <t>Kú 6(17)</t>
  </si>
  <si>
    <t>l3</t>
  </si>
  <si>
    <t>tl</t>
  </si>
  <si>
    <t>B¶ng ®iÓm kú 7  -  n¨m häc 2016-2017</t>
  </si>
  <si>
    <t>Ngày 7 tháng 02 năm 2017</t>
  </si>
  <si>
    <t>Häc kú 1       N¨m häc 2015 - 2017</t>
  </si>
  <si>
    <t>Tªn häc phÇn:    Kinh tÕ l­îng          Số TC: 03</t>
  </si>
  <si>
    <t>Häc kú 1       N¨m häc 2016 - 2017</t>
  </si>
  <si>
    <r>
      <t>Tªn häc phÇn:</t>
    </r>
    <r>
      <rPr>
        <b/>
        <sz val="10"/>
        <rFont val="Times New Roman"/>
        <family val="1"/>
      </rPr>
      <t xml:space="preserve"> Phân tích HĐKD         Sè TC: 02</t>
    </r>
  </si>
  <si>
    <t>Tªn häc phÇn:  QTDN Thương mại      Sè TC: 02</t>
  </si>
  <si>
    <t>Tªn häc phÇn:   QTKD quốc tế     Sè TC: 02</t>
  </si>
  <si>
    <r>
      <t xml:space="preserve">Tªn häc phÇn: </t>
    </r>
    <r>
      <rPr>
        <b/>
        <sz val="10"/>
        <rFont val="Times New Roman"/>
        <family val="1"/>
      </rPr>
      <t xml:space="preserve"> </t>
    </r>
    <r>
      <rPr>
        <b/>
        <sz val="10"/>
        <rFont val=".VnTime"/>
        <family val="2"/>
      </rPr>
      <t xml:space="preserve">  </t>
    </r>
    <r>
      <rPr>
        <b/>
        <sz val="10"/>
        <rFont val="Times New Roman"/>
        <family val="1"/>
      </rPr>
      <t xml:space="preserve">Kinh tế các ngành </t>
    </r>
    <r>
      <rPr>
        <b/>
        <sz val="10"/>
        <rFont val=".VnTime"/>
        <family val="2"/>
      </rPr>
      <t xml:space="preserve">    Sè TC: 02</t>
    </r>
  </si>
  <si>
    <t>KTL</t>
  </si>
  <si>
    <t>PTHĐKD</t>
  </si>
  <si>
    <t>QTDNTM</t>
  </si>
  <si>
    <t>QTKDQT</t>
  </si>
  <si>
    <t>KTCN</t>
  </si>
  <si>
    <r>
      <t xml:space="preserve">Tªn häc phÇn: </t>
    </r>
    <r>
      <rPr>
        <b/>
        <sz val="10"/>
        <rFont val="Times New Roman"/>
        <family val="1"/>
      </rPr>
      <t>Quản trị marketing</t>
    </r>
    <r>
      <rPr>
        <b/>
        <sz val="10"/>
        <rFont val=".VnTime"/>
        <family val="2"/>
      </rPr>
      <t xml:space="preserve">       Sè TC: 03</t>
    </r>
  </si>
  <si>
    <t>QTMar</t>
  </si>
  <si>
    <r>
      <t xml:space="preserve">Tªn häc phÇn: </t>
    </r>
    <r>
      <rPr>
        <b/>
        <sz val="10"/>
        <rFont val="Times New Roman"/>
        <family val="1"/>
      </rPr>
      <t>Quản trị nhân lực</t>
    </r>
    <r>
      <rPr>
        <b/>
        <sz val="10"/>
        <rFont val=".VnTime"/>
        <family val="2"/>
      </rPr>
      <t xml:space="preserve">       Sè TC: 03</t>
    </r>
  </si>
  <si>
    <t>QTNL</t>
  </si>
  <si>
    <t>Kú 7(17)</t>
  </si>
  <si>
    <t>KHOA KT-QTKD</t>
  </si>
  <si>
    <t xml:space="preserve">BẢNG ĐIỂM TỔNG HỢP </t>
  </si>
  <si>
    <t>Kỳ 1</t>
  </si>
  <si>
    <t>Kỳ 2</t>
  </si>
  <si>
    <t>Kỳ 3</t>
  </si>
  <si>
    <t>Kỳ 4</t>
  </si>
  <si>
    <t>Kỳ 5</t>
  </si>
  <si>
    <t>Kỳ 6</t>
  </si>
  <si>
    <t>kỳ 7</t>
  </si>
  <si>
    <t>TTTN</t>
  </si>
  <si>
    <t>Kú 2 (14)</t>
  </si>
  <si>
    <t>Kú 4(18)</t>
  </si>
  <si>
    <t>TBC
TK</t>
  </si>
  <si>
    <t>Phần KTCS 3</t>
  </si>
  <si>
    <t>Phần KTCM 3</t>
  </si>
  <si>
    <t>Điểm 
xếp loại</t>
  </si>
  <si>
    <t>Xếp loại
TN</t>
  </si>
  <si>
    <t>Ghi 
chú</t>
  </si>
  <si>
    <t>LỚP ĐẠI HỌC QT  K16A</t>
  </si>
  <si>
    <t>BẢNG ĐIỂM TỔNG KẾT TOÀN KHÓA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</si>
</sst>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  <numFmt numFmtId="170" formatCode="[$-409]h:mm:ss\ AM/PM"/>
    <numFmt numFmtId="171" formatCode="[$-409]dddd\,\ mmmm\ dd\,\ yyyy"/>
  </numFmts>
  <fonts count="53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sz val="10"/>
      <name val=".vntime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8"/>
      <name val="Times New Roman"/>
      <family val="1"/>
    </font>
    <font>
      <sz val="10"/>
      <color indexed="10"/>
      <name val=".VnTime"/>
      <family val="2"/>
    </font>
    <font>
      <sz val="8"/>
      <name val=".VnTime"/>
      <family val="2"/>
    </font>
    <font>
      <b/>
      <sz val="8"/>
      <color indexed="8"/>
      <name val=".VnTime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12"/>
      <name val=".VnTime"/>
      <family val="2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1"/>
      <name val=".VnTime"/>
      <family val="2"/>
    </font>
    <font>
      <sz val="11"/>
      <color indexed="12"/>
      <name val=".VnTime"/>
      <family val="2"/>
    </font>
    <font>
      <sz val="11"/>
      <color indexed="10"/>
      <name val=".VnTime"/>
      <family val="2"/>
    </font>
    <font>
      <sz val="10"/>
      <color indexed="12"/>
      <name val="Arial"/>
      <family val="0"/>
    </font>
    <font>
      <sz val="8"/>
      <name val="Tahoma"/>
      <family val="2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name val=".vntime"/>
      <family val="0"/>
    </font>
    <font>
      <sz val="11"/>
      <name val=".vntime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1" fillId="0" borderId="1" xfId="0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horizontal="left" vertical="center" wrapText="1"/>
      <protection/>
    </xf>
    <xf numFmtId="0" fontId="9" fillId="0" borderId="4" xfId="21" applyFont="1" applyFill="1" applyBorder="1" applyAlignment="1">
      <alignment horizontal="left" vertical="center" wrapText="1"/>
      <protection/>
    </xf>
    <xf numFmtId="49" fontId="35" fillId="0" borderId="1" xfId="21" applyNumberFormat="1" applyFont="1" applyFill="1" applyBorder="1" applyAlignment="1">
      <alignment horizontal="center" vertical="center" wrapText="1"/>
      <protection/>
    </xf>
    <xf numFmtId="0" fontId="35" fillId="0" borderId="3" xfId="21" applyFont="1" applyFill="1" applyBorder="1" applyAlignment="1">
      <alignment horizontal="left" vertical="center"/>
      <protection/>
    </xf>
    <xf numFmtId="0" fontId="35" fillId="0" borderId="4" xfId="21" applyFont="1" applyFill="1" applyBorder="1" applyAlignment="1">
      <alignment horizontal="left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35" fillId="0" borderId="1" xfId="21" applyFont="1" applyFill="1" applyBorder="1" applyAlignment="1">
      <alignment horizontal="center" vertical="center"/>
      <protection/>
    </xf>
    <xf numFmtId="49" fontId="36" fillId="0" borderId="1" xfId="21" applyNumberFormat="1" applyFont="1" applyFill="1" applyBorder="1" applyAlignment="1">
      <alignment horizontal="center" vertical="center" wrapText="1"/>
      <protection/>
    </xf>
    <xf numFmtId="0" fontId="36" fillId="0" borderId="3" xfId="21" applyFont="1" applyFill="1" applyBorder="1" applyAlignment="1">
      <alignment horizontal="left" vertical="center"/>
      <protection/>
    </xf>
    <xf numFmtId="0" fontId="36" fillId="0" borderId="4" xfId="21" applyFont="1" applyFill="1" applyBorder="1" applyAlignment="1">
      <alignment horizontal="left" vertical="center"/>
      <protection/>
    </xf>
    <xf numFmtId="0" fontId="36" fillId="0" borderId="1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1" fillId="0" borderId="5" xfId="0" applyFont="1" applyBorder="1" applyAlignment="1">
      <alignment/>
    </xf>
    <xf numFmtId="0" fontId="42" fillId="0" borderId="5" xfId="0" applyFont="1" applyBorder="1" applyAlignment="1">
      <alignment/>
    </xf>
    <xf numFmtId="0" fontId="41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1" xfId="0" applyBorder="1" applyAlignment="1">
      <alignment/>
    </xf>
    <xf numFmtId="0" fontId="44" fillId="0" borderId="1" xfId="0" applyFont="1" applyBorder="1" applyAlignment="1">
      <alignment/>
    </xf>
    <xf numFmtId="0" fontId="17" fillId="0" borderId="3" xfId="21" applyFont="1" applyFill="1" applyBorder="1" applyAlignment="1">
      <alignment horizontal="left" vertical="center"/>
      <protection/>
    </xf>
    <xf numFmtId="0" fontId="17" fillId="0" borderId="4" xfId="21" applyFont="1" applyFill="1" applyBorder="1" applyAlignment="1">
      <alignment horizontal="left" vertical="center"/>
      <protection/>
    </xf>
    <xf numFmtId="0" fontId="17" fillId="0" borderId="3" xfId="21" applyFont="1" applyFill="1" applyBorder="1" applyAlignment="1">
      <alignment horizontal="left" vertical="center" wrapText="1"/>
      <protection/>
    </xf>
    <xf numFmtId="0" fontId="17" fillId="0" borderId="4" xfId="21" applyFont="1" applyFill="1" applyBorder="1" applyAlignment="1">
      <alignment horizontal="left" vertical="center" wrapText="1"/>
      <protection/>
    </xf>
    <xf numFmtId="0" fontId="46" fillId="0" borderId="3" xfId="21" applyFont="1" applyFill="1" applyBorder="1" applyAlignment="1">
      <alignment horizontal="left" vertical="center"/>
      <protection/>
    </xf>
    <xf numFmtId="0" fontId="46" fillId="0" borderId="4" xfId="21" applyFont="1" applyFill="1" applyBorder="1" applyAlignment="1">
      <alignment horizontal="left" vertical="center"/>
      <protection/>
    </xf>
    <xf numFmtId="0" fontId="47" fillId="0" borderId="1" xfId="0" applyFont="1" applyFill="1" applyBorder="1" applyAlignment="1">
      <alignment horizontal="center" vertical="center" wrapText="1"/>
    </xf>
    <xf numFmtId="49" fontId="47" fillId="0" borderId="1" xfId="21" applyNumberFormat="1" applyFont="1" applyFill="1" applyBorder="1" applyAlignment="1">
      <alignment horizontal="center" vertical="center" wrapText="1"/>
      <protection/>
    </xf>
    <xf numFmtId="0" fontId="47" fillId="0" borderId="3" xfId="21" applyFont="1" applyFill="1" applyBorder="1" applyAlignment="1">
      <alignment horizontal="left" vertical="center"/>
      <protection/>
    </xf>
    <xf numFmtId="0" fontId="47" fillId="0" borderId="4" xfId="21" applyFont="1" applyFill="1" applyBorder="1" applyAlignment="1">
      <alignment horizontal="left" vertical="center"/>
      <protection/>
    </xf>
    <xf numFmtId="0" fontId="47" fillId="0" borderId="1" xfId="2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" xfId="0" applyFont="1" applyBorder="1" applyAlignment="1">
      <alignment/>
    </xf>
    <xf numFmtId="0" fontId="11" fillId="2" borderId="5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3" fillId="2" borderId="1" xfId="0" applyFont="1" applyFill="1" applyBorder="1" applyAlignment="1">
      <alignment/>
    </xf>
    <xf numFmtId="0" fontId="4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48" fillId="0" borderId="1" xfId="0" applyFont="1" applyBorder="1" applyAlignment="1">
      <alignment/>
    </xf>
    <xf numFmtId="0" fontId="43" fillId="2" borderId="1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left"/>
    </xf>
    <xf numFmtId="0" fontId="44" fillId="0" borderId="1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42" fillId="0" borderId="5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2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49" fillId="3" borderId="1" xfId="0" applyFont="1" applyFill="1" applyBorder="1" applyAlignment="1">
      <alignment/>
    </xf>
    <xf numFmtId="0" fontId="31" fillId="3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21" applyNumberFormat="1" applyFont="1" applyFill="1" applyBorder="1" applyAlignment="1">
      <alignment horizontal="center" vertical="center" wrapText="1"/>
      <protection/>
    </xf>
    <xf numFmtId="0" fontId="9" fillId="3" borderId="3" xfId="21" applyFont="1" applyFill="1" applyBorder="1" applyAlignment="1">
      <alignment horizontal="left" vertical="center"/>
      <protection/>
    </xf>
    <xf numFmtId="0" fontId="9" fillId="3" borderId="4" xfId="21" applyFont="1" applyFill="1" applyBorder="1" applyAlignment="1">
      <alignment horizontal="left" vertical="center"/>
      <protection/>
    </xf>
    <xf numFmtId="0" fontId="9" fillId="3" borderId="1" xfId="21" applyFont="1" applyFill="1" applyBorder="1" applyAlignment="1">
      <alignment horizontal="center" vertical="center"/>
      <protection/>
    </xf>
    <xf numFmtId="0" fontId="41" fillId="3" borderId="1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50" fillId="2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/>
    </xf>
    <xf numFmtId="0" fontId="51" fillId="2" borderId="1" xfId="0" applyFont="1" applyFill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/>
    </xf>
    <xf numFmtId="169" fontId="50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/>
    </xf>
    <xf numFmtId="169" fontId="9" fillId="2" borderId="1" xfId="0" applyNumberFormat="1" applyFont="1" applyFill="1" applyBorder="1" applyAlignment="1">
      <alignment/>
    </xf>
    <xf numFmtId="169" fontId="39" fillId="2" borderId="1" xfId="0" applyNumberFormat="1" applyFont="1" applyFill="1" applyBorder="1" applyAlignment="1">
      <alignment horizontal="center"/>
    </xf>
    <xf numFmtId="43" fontId="21" fillId="0" borderId="1" xfId="15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4">
      <selection activeCell="P17" sqref="P17"/>
    </sheetView>
  </sheetViews>
  <sheetFormatPr defaultColWidth="9.140625" defaultRowHeight="12.75"/>
  <cols>
    <col min="1" max="1" width="3.421875" style="61" customWidth="1"/>
    <col min="2" max="2" width="10.28125" style="61" customWidth="1"/>
    <col min="3" max="3" width="16.140625" style="62" customWidth="1"/>
    <col min="4" max="4" width="7.28125" style="62" customWidth="1"/>
    <col min="5" max="5" width="9.00390625" style="42" customWidth="1"/>
    <col min="6" max="10" width="4.57421875" style="62" customWidth="1"/>
    <col min="11" max="11" width="6.8515625" style="62" customWidth="1"/>
    <col min="12" max="12" width="6.57421875" style="62" customWidth="1"/>
    <col min="13" max="13" width="8.421875" style="62" customWidth="1"/>
  </cols>
  <sheetData>
    <row r="1" spans="1:13" ht="17.25">
      <c r="A1" s="37" t="s">
        <v>23</v>
      </c>
      <c r="B1" s="38"/>
      <c r="C1" s="39"/>
      <c r="D1" s="39"/>
      <c r="E1" s="167" t="s">
        <v>24</v>
      </c>
      <c r="F1" s="167"/>
      <c r="G1" s="167"/>
      <c r="H1" s="167"/>
      <c r="I1" s="167"/>
      <c r="J1" s="167"/>
      <c r="K1" s="167"/>
      <c r="L1" s="167"/>
      <c r="M1" s="167"/>
    </row>
    <row r="2" spans="1:13" ht="17.25">
      <c r="A2" s="37" t="s">
        <v>25</v>
      </c>
      <c r="B2" s="40"/>
      <c r="C2" s="41"/>
      <c r="D2" s="41"/>
      <c r="E2" s="167" t="s">
        <v>40</v>
      </c>
      <c r="F2" s="167"/>
      <c r="G2" s="167"/>
      <c r="H2" s="167"/>
      <c r="I2" s="167"/>
      <c r="J2" s="167"/>
      <c r="K2" s="167"/>
      <c r="L2" s="167"/>
      <c r="M2" s="167"/>
    </row>
    <row r="3" spans="1:13" ht="17.25">
      <c r="A3" s="37"/>
      <c r="B3" s="40"/>
      <c r="C3" s="41"/>
      <c r="D3" s="41"/>
      <c r="F3" s="43"/>
      <c r="G3" s="44"/>
      <c r="H3" s="44"/>
      <c r="I3" s="44"/>
      <c r="J3" s="44"/>
      <c r="K3" s="44"/>
      <c r="L3" s="44"/>
      <c r="M3" s="44"/>
    </row>
    <row r="4" spans="1:13" ht="15" customHeight="1">
      <c r="A4" s="161" t="s">
        <v>54</v>
      </c>
      <c r="B4" s="161"/>
      <c r="C4" s="161"/>
      <c r="D4" s="161" t="s">
        <v>39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9.5">
      <c r="A5" s="164" t="s">
        <v>55</v>
      </c>
      <c r="B5" s="164"/>
      <c r="C5" s="164"/>
      <c r="D5" s="45"/>
      <c r="E5" s="46"/>
      <c r="F5" s="47"/>
      <c r="G5" s="48"/>
      <c r="H5" s="49"/>
      <c r="I5" s="50"/>
      <c r="J5" s="50"/>
      <c r="K5" s="50"/>
      <c r="L5" s="50"/>
      <c r="M5" s="50"/>
    </row>
    <row r="6" spans="1:13" ht="15" customHeight="1">
      <c r="A6" s="168" t="s">
        <v>0</v>
      </c>
      <c r="B6" s="156" t="s">
        <v>36</v>
      </c>
      <c r="C6" s="158" t="s">
        <v>14</v>
      </c>
      <c r="D6" s="159"/>
      <c r="E6" s="168" t="s">
        <v>15</v>
      </c>
      <c r="F6" s="155" t="s">
        <v>41</v>
      </c>
      <c r="G6" s="155"/>
      <c r="H6" s="155"/>
      <c r="I6" s="155"/>
      <c r="J6" s="155"/>
      <c r="K6" s="170" t="s">
        <v>42</v>
      </c>
      <c r="L6" s="170" t="s">
        <v>43</v>
      </c>
      <c r="M6" s="165" t="s">
        <v>22</v>
      </c>
    </row>
    <row r="7" spans="1:13" ht="14.25">
      <c r="A7" s="169"/>
      <c r="B7" s="157"/>
      <c r="C7" s="160"/>
      <c r="D7" s="154"/>
      <c r="E7" s="169"/>
      <c r="F7" s="65">
        <v>1</v>
      </c>
      <c r="G7" s="65">
        <v>2</v>
      </c>
      <c r="H7" s="65">
        <v>3</v>
      </c>
      <c r="I7" s="65">
        <v>4</v>
      </c>
      <c r="J7" s="65">
        <v>5</v>
      </c>
      <c r="K7" s="171"/>
      <c r="L7" s="171"/>
      <c r="M7" s="166"/>
    </row>
    <row r="8" spans="1:13" ht="23.25" customHeight="1">
      <c r="A8" s="31">
        <v>1</v>
      </c>
      <c r="B8" s="69" t="s">
        <v>58</v>
      </c>
      <c r="C8" s="95" t="s">
        <v>52</v>
      </c>
      <c r="D8" s="96" t="s">
        <v>59</v>
      </c>
      <c r="E8" s="77" t="s">
        <v>100</v>
      </c>
      <c r="F8" s="63"/>
      <c r="G8" s="63"/>
      <c r="H8" s="63"/>
      <c r="I8" s="63"/>
      <c r="J8" s="63"/>
      <c r="K8" s="63"/>
      <c r="L8" s="63"/>
      <c r="M8" s="63"/>
    </row>
    <row r="9" spans="1:13" ht="23.25" customHeight="1">
      <c r="A9" s="31">
        <v>2</v>
      </c>
      <c r="B9" s="69" t="s">
        <v>60</v>
      </c>
      <c r="C9" s="95" t="s">
        <v>61</v>
      </c>
      <c r="D9" s="96" t="s">
        <v>62</v>
      </c>
      <c r="E9" s="77" t="s">
        <v>101</v>
      </c>
      <c r="F9" s="63"/>
      <c r="G9" s="63"/>
      <c r="H9" s="63"/>
      <c r="I9" s="63"/>
      <c r="J9" s="63"/>
      <c r="K9" s="63"/>
      <c r="L9" s="63"/>
      <c r="M9" s="63"/>
    </row>
    <row r="10" spans="1:13" ht="23.25" customHeight="1">
      <c r="A10" s="31">
        <v>3</v>
      </c>
      <c r="B10" s="69" t="s">
        <v>63</v>
      </c>
      <c r="C10" s="97" t="s">
        <v>64</v>
      </c>
      <c r="D10" s="98" t="s">
        <v>32</v>
      </c>
      <c r="E10" s="77" t="s">
        <v>102</v>
      </c>
      <c r="F10" s="63"/>
      <c r="G10" s="63"/>
      <c r="H10" s="63"/>
      <c r="I10" s="63"/>
      <c r="J10" s="63"/>
      <c r="K10" s="63"/>
      <c r="L10" s="63"/>
      <c r="M10" s="63"/>
    </row>
    <row r="11" spans="1:13" ht="23.25" customHeight="1">
      <c r="A11" s="31">
        <v>4</v>
      </c>
      <c r="B11" s="69" t="s">
        <v>65</v>
      </c>
      <c r="C11" s="95" t="s">
        <v>66</v>
      </c>
      <c r="D11" s="96" t="s">
        <v>45</v>
      </c>
      <c r="E11" s="77" t="s">
        <v>103</v>
      </c>
      <c r="F11" s="63"/>
      <c r="G11" s="63"/>
      <c r="H11" s="63"/>
      <c r="I11" s="63"/>
      <c r="J11" s="63"/>
      <c r="K11" s="63"/>
      <c r="L11" s="63"/>
      <c r="M11" s="63"/>
    </row>
    <row r="12" spans="1:13" ht="23.25" customHeight="1">
      <c r="A12" s="31">
        <v>5</v>
      </c>
      <c r="B12" s="69" t="s">
        <v>67</v>
      </c>
      <c r="C12" s="95" t="s">
        <v>68</v>
      </c>
      <c r="D12" s="96" t="s">
        <v>45</v>
      </c>
      <c r="E12" s="77" t="s">
        <v>104</v>
      </c>
      <c r="F12" s="63"/>
      <c r="G12" s="63"/>
      <c r="H12" s="63"/>
      <c r="I12" s="63"/>
      <c r="J12" s="63"/>
      <c r="K12" s="63"/>
      <c r="L12" s="63"/>
      <c r="M12" s="63"/>
    </row>
    <row r="13" spans="1:13" ht="23.25" customHeight="1">
      <c r="A13" s="31">
        <v>6</v>
      </c>
      <c r="B13" s="69" t="s">
        <v>69</v>
      </c>
      <c r="C13" s="95" t="s">
        <v>70</v>
      </c>
      <c r="D13" s="96" t="s">
        <v>71</v>
      </c>
      <c r="E13" s="77" t="s">
        <v>105</v>
      </c>
      <c r="F13" s="63"/>
      <c r="G13" s="63"/>
      <c r="H13" s="63"/>
      <c r="I13" s="63"/>
      <c r="J13" s="63"/>
      <c r="K13" s="63"/>
      <c r="L13" s="63"/>
      <c r="M13" s="63"/>
    </row>
    <row r="14" spans="1:13" ht="23.25" customHeight="1">
      <c r="A14" s="31">
        <v>7</v>
      </c>
      <c r="B14" s="69" t="s">
        <v>75</v>
      </c>
      <c r="C14" s="97" t="s">
        <v>76</v>
      </c>
      <c r="D14" s="98" t="s">
        <v>77</v>
      </c>
      <c r="E14" s="77" t="s">
        <v>107</v>
      </c>
      <c r="F14" s="63"/>
      <c r="G14" s="63"/>
      <c r="H14" s="63"/>
      <c r="I14" s="63"/>
      <c r="J14" s="63"/>
      <c r="K14" s="63"/>
      <c r="L14" s="63"/>
      <c r="M14" s="63"/>
    </row>
    <row r="15" spans="1:13" ht="23.25" customHeight="1">
      <c r="A15" s="31">
        <v>8</v>
      </c>
      <c r="B15" s="69" t="s">
        <v>78</v>
      </c>
      <c r="C15" s="95" t="s">
        <v>79</v>
      </c>
      <c r="D15" s="96" t="s">
        <v>80</v>
      </c>
      <c r="E15" s="77" t="s">
        <v>108</v>
      </c>
      <c r="F15" s="63"/>
      <c r="G15" s="63"/>
      <c r="H15" s="63"/>
      <c r="I15" s="63"/>
      <c r="J15" s="63"/>
      <c r="K15" s="63"/>
      <c r="L15" s="63"/>
      <c r="M15" s="63"/>
    </row>
    <row r="16" spans="1:13" ht="23.25" customHeight="1">
      <c r="A16" s="31">
        <v>9</v>
      </c>
      <c r="F16" s="63"/>
      <c r="G16" s="63"/>
      <c r="H16" s="63"/>
      <c r="I16" s="63"/>
      <c r="J16" s="63"/>
      <c r="K16" s="63"/>
      <c r="L16" s="63"/>
      <c r="M16" s="63"/>
    </row>
    <row r="17" spans="1:13" ht="23.25" customHeight="1">
      <c r="A17" s="31">
        <v>10</v>
      </c>
      <c r="B17" s="69" t="s">
        <v>83</v>
      </c>
      <c r="C17" s="95" t="s">
        <v>51</v>
      </c>
      <c r="D17" s="96" t="s">
        <v>84</v>
      </c>
      <c r="E17" s="77" t="s">
        <v>111</v>
      </c>
      <c r="F17" s="63"/>
      <c r="G17" s="63"/>
      <c r="H17" s="63"/>
      <c r="I17" s="63"/>
      <c r="J17" s="63"/>
      <c r="K17" s="63"/>
      <c r="L17" s="63"/>
      <c r="M17" s="63"/>
    </row>
    <row r="18" spans="1:13" ht="23.25" customHeight="1">
      <c r="A18" s="31">
        <v>11</v>
      </c>
      <c r="B18" s="69" t="s">
        <v>85</v>
      </c>
      <c r="C18" s="95" t="s">
        <v>52</v>
      </c>
      <c r="D18" s="96" t="s">
        <v>86</v>
      </c>
      <c r="E18" s="77" t="s">
        <v>112</v>
      </c>
      <c r="F18" s="63"/>
      <c r="G18" s="63"/>
      <c r="H18" s="63"/>
      <c r="I18" s="63"/>
      <c r="J18" s="63"/>
      <c r="K18" s="63"/>
      <c r="L18" s="63"/>
      <c r="M18" s="63"/>
    </row>
    <row r="19" spans="1:13" ht="23.25" customHeight="1">
      <c r="A19" s="31">
        <v>12</v>
      </c>
      <c r="B19" s="69" t="s">
        <v>88</v>
      </c>
      <c r="C19" s="95" t="s">
        <v>51</v>
      </c>
      <c r="D19" s="96" t="s">
        <v>48</v>
      </c>
      <c r="E19" s="77" t="s">
        <v>114</v>
      </c>
      <c r="F19" s="63"/>
      <c r="G19" s="63"/>
      <c r="H19" s="63"/>
      <c r="I19" s="63"/>
      <c r="J19" s="63"/>
      <c r="K19" s="63"/>
      <c r="L19" s="63"/>
      <c r="M19" s="63"/>
    </row>
    <row r="20" spans="1:13" ht="23.25" customHeight="1">
      <c r="A20" s="31">
        <v>13</v>
      </c>
      <c r="B20" s="69" t="s">
        <v>89</v>
      </c>
      <c r="C20" s="95" t="s">
        <v>73</v>
      </c>
      <c r="D20" s="96" t="s">
        <v>90</v>
      </c>
      <c r="E20" s="77" t="s">
        <v>115</v>
      </c>
      <c r="F20" s="63"/>
      <c r="G20" s="63"/>
      <c r="H20" s="63"/>
      <c r="I20" s="63"/>
      <c r="J20" s="63"/>
      <c r="K20" s="63"/>
      <c r="L20" s="63"/>
      <c r="M20" s="63"/>
    </row>
    <row r="21" spans="1:13" ht="23.25" customHeight="1">
      <c r="A21" s="31">
        <v>14</v>
      </c>
      <c r="B21" s="74" t="s">
        <v>96</v>
      </c>
      <c r="C21" s="99" t="s">
        <v>97</v>
      </c>
      <c r="D21" s="100" t="s">
        <v>98</v>
      </c>
      <c r="E21" s="78" t="s">
        <v>118</v>
      </c>
      <c r="F21" s="63"/>
      <c r="G21" s="63"/>
      <c r="H21" s="63"/>
      <c r="I21" s="63"/>
      <c r="J21" s="63"/>
      <c r="K21" s="63"/>
      <c r="L21" s="63"/>
      <c r="M21" s="63"/>
    </row>
    <row r="22" spans="1:13" ht="15">
      <c r="A22" s="52" t="s">
        <v>26</v>
      </c>
      <c r="B22" s="52"/>
      <c r="C22" s="53"/>
      <c r="D22" s="53"/>
      <c r="E22" s="51"/>
      <c r="F22" s="53"/>
      <c r="G22" s="53"/>
      <c r="H22" s="53"/>
      <c r="I22" s="53"/>
      <c r="J22" s="53"/>
      <c r="K22" s="53"/>
      <c r="L22" s="53"/>
      <c r="M22" s="53"/>
    </row>
    <row r="23" spans="1:13" ht="15.75">
      <c r="A23" s="1"/>
      <c r="B23" s="54"/>
      <c r="C23" s="55"/>
      <c r="D23" s="55"/>
      <c r="E23" s="56"/>
      <c r="F23" s="57"/>
      <c r="G23" s="163" t="s">
        <v>27</v>
      </c>
      <c r="H23" s="163"/>
      <c r="I23" s="163"/>
      <c r="J23" s="163"/>
      <c r="K23" s="163"/>
      <c r="L23" s="163"/>
      <c r="M23" s="163"/>
    </row>
    <row r="24" spans="1:13" ht="16.5">
      <c r="A24" s="58" t="s">
        <v>28</v>
      </c>
      <c r="B24" s="58"/>
      <c r="C24" s="41"/>
      <c r="D24" s="162" t="s">
        <v>29</v>
      </c>
      <c r="E24" s="162"/>
      <c r="F24" s="162"/>
      <c r="G24" s="58"/>
      <c r="H24" s="41"/>
      <c r="I24" s="58"/>
      <c r="J24" s="162" t="s">
        <v>30</v>
      </c>
      <c r="K24" s="162"/>
      <c r="L24" s="162"/>
      <c r="M24" s="162"/>
    </row>
    <row r="25" spans="1:13" ht="15.75">
      <c r="A25" s="52"/>
      <c r="B25" s="52"/>
      <c r="C25" s="53"/>
      <c r="D25" s="53"/>
      <c r="E25" s="51"/>
      <c r="F25" s="53"/>
      <c r="G25" s="53"/>
      <c r="H25" s="53"/>
      <c r="I25" s="53"/>
      <c r="J25" s="163" t="s">
        <v>31</v>
      </c>
      <c r="K25" s="163"/>
      <c r="L25" s="163"/>
      <c r="M25" s="163"/>
    </row>
    <row r="26" spans="1:13" ht="18">
      <c r="A26" s="52"/>
      <c r="B26" s="52"/>
      <c r="C26" s="59"/>
      <c r="D26" s="59"/>
      <c r="E26" s="60"/>
      <c r="F26" s="59"/>
      <c r="G26" s="59"/>
      <c r="H26" s="59"/>
      <c r="I26" s="59"/>
      <c r="J26" s="59"/>
      <c r="K26" s="59"/>
      <c r="L26" s="59"/>
      <c r="M26" s="59"/>
    </row>
    <row r="27" spans="1:13" ht="18">
      <c r="A27" s="52"/>
      <c r="B27" s="52"/>
      <c r="C27" s="59"/>
      <c r="D27" s="59"/>
      <c r="E27" s="60"/>
      <c r="F27" s="59"/>
      <c r="G27" s="59"/>
      <c r="H27" s="59"/>
      <c r="I27" s="59"/>
      <c r="J27" s="59"/>
      <c r="K27" s="59"/>
      <c r="L27" s="59"/>
      <c r="M27" s="59"/>
    </row>
    <row r="28" spans="1:13" ht="18">
      <c r="A28" s="52"/>
      <c r="B28" s="52"/>
      <c r="C28" s="59"/>
      <c r="D28" s="59"/>
      <c r="E28" s="60"/>
      <c r="F28" s="59"/>
      <c r="G28" s="59"/>
      <c r="H28" s="59"/>
      <c r="I28" s="59"/>
      <c r="J28" s="59"/>
      <c r="K28" s="59"/>
      <c r="L28" s="59"/>
      <c r="M28" s="59"/>
    </row>
    <row r="29" spans="1:13" ht="18">
      <c r="A29" s="52"/>
      <c r="B29" s="52"/>
      <c r="C29" s="59"/>
      <c r="D29" s="59"/>
      <c r="E29" s="60"/>
      <c r="F29" s="59"/>
      <c r="G29" s="59"/>
      <c r="H29" s="59"/>
      <c r="I29" s="59"/>
      <c r="J29" s="59"/>
      <c r="K29" s="59"/>
      <c r="L29" s="59"/>
      <c r="M29" s="59"/>
    </row>
  </sheetData>
  <mergeCells count="17">
    <mergeCell ref="E1:M1"/>
    <mergeCell ref="A4:C4"/>
    <mergeCell ref="A6:A7"/>
    <mergeCell ref="B6:B7"/>
    <mergeCell ref="C6:D7"/>
    <mergeCell ref="E6:E7"/>
    <mergeCell ref="F6:J6"/>
    <mergeCell ref="K6:K7"/>
    <mergeCell ref="L6:L7"/>
    <mergeCell ref="E2:M2"/>
    <mergeCell ref="D4:M4"/>
    <mergeCell ref="J24:M24"/>
    <mergeCell ref="J25:M25"/>
    <mergeCell ref="A5:C5"/>
    <mergeCell ref="M6:M7"/>
    <mergeCell ref="D24:F24"/>
    <mergeCell ref="G23:M23"/>
  </mergeCells>
  <printOptions/>
  <pageMargins left="0.75" right="0.75" top="0.54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3"/>
  <sheetViews>
    <sheetView workbookViewId="0" topLeftCell="AQ1">
      <selection activeCell="AZ17" sqref="AZ17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3.28125" style="12" customWidth="1"/>
    <col min="4" max="5" width="9.140625" style="12" customWidth="1"/>
    <col min="6" max="14" width="4.421875" style="12" customWidth="1"/>
    <col min="15" max="15" width="9.140625" style="12" customWidth="1"/>
    <col min="16" max="16" width="11.140625" style="12" customWidth="1"/>
    <col min="17" max="17" width="10.7109375" style="12" customWidth="1"/>
    <col min="18" max="19" width="9.140625" style="12" customWidth="1"/>
    <col min="20" max="28" width="5.421875" style="12" customWidth="1"/>
    <col min="29" max="29" width="5.00390625" style="12" customWidth="1"/>
    <col min="30" max="30" width="11.7109375" style="12" customWidth="1"/>
    <col min="31" max="31" width="11.421875" style="12" customWidth="1"/>
    <col min="32" max="33" width="9.140625" style="12" customWidth="1"/>
    <col min="34" max="42" width="5.00390625" style="12" customWidth="1"/>
    <col min="43" max="43" width="5.7109375" style="12" customWidth="1"/>
    <col min="44" max="45" width="12.57421875" style="12" customWidth="1"/>
    <col min="46" max="47" width="9.140625" style="12" customWidth="1"/>
    <col min="48" max="56" width="5.57421875" style="12" customWidth="1"/>
    <col min="57" max="57" width="5.421875" style="12" customWidth="1"/>
    <col min="58" max="58" width="11.00390625" style="12" customWidth="1"/>
    <col min="59" max="59" width="10.57421875" style="12" customWidth="1"/>
    <col min="60" max="61" width="9.140625" style="12" customWidth="1"/>
    <col min="62" max="70" width="5.421875" style="12" customWidth="1"/>
    <col min="71" max="71" width="5.57421875" style="12" customWidth="1"/>
    <col min="72" max="72" width="11.421875" style="12" customWidth="1"/>
    <col min="73" max="73" width="10.8515625" style="12" customWidth="1"/>
    <col min="74" max="75" width="9.140625" style="12" customWidth="1"/>
    <col min="76" max="84" width="5.140625" style="12" customWidth="1"/>
    <col min="85" max="85" width="4.7109375" style="12" customWidth="1"/>
    <col min="86" max="86" width="12.421875" style="12" customWidth="1"/>
    <col min="87" max="87" width="10.7109375" style="12" customWidth="1"/>
    <col min="88" max="89" width="9.140625" style="12" customWidth="1"/>
    <col min="90" max="98" width="5.57421875" style="12" customWidth="1"/>
    <col min="99" max="16384" width="9.140625" style="12" customWidth="1"/>
  </cols>
  <sheetData>
    <row r="1" spans="1:98" ht="14.25">
      <c r="A1"/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O1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C1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Q1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E1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S1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  <c r="CG1"/>
      <c r="CH1" s="83" t="s">
        <v>121</v>
      </c>
      <c r="CI1" s="83"/>
      <c r="CJ1" s="83"/>
      <c r="CK1" s="83"/>
      <c r="CL1" s="210" t="s">
        <v>122</v>
      </c>
      <c r="CM1" s="210"/>
      <c r="CN1" s="210"/>
      <c r="CO1" s="210"/>
      <c r="CP1" s="210"/>
      <c r="CQ1" s="210"/>
      <c r="CR1" s="210"/>
      <c r="CS1" s="210"/>
      <c r="CT1" s="83"/>
    </row>
    <row r="2" spans="1:98" ht="14.25">
      <c r="A2"/>
      <c r="B2" s="83" t="s">
        <v>123</v>
      </c>
      <c r="C2" s="83"/>
      <c r="D2" s="83"/>
      <c r="E2" s="83"/>
      <c r="F2" s="210" t="s">
        <v>248</v>
      </c>
      <c r="G2" s="210"/>
      <c r="H2" s="210"/>
      <c r="I2" s="210"/>
      <c r="J2" s="210"/>
      <c r="K2" s="210"/>
      <c r="L2" s="210"/>
      <c r="M2" s="210"/>
      <c r="N2" s="83"/>
      <c r="O2"/>
      <c r="P2" s="83" t="s">
        <v>123</v>
      </c>
      <c r="Q2" s="83"/>
      <c r="R2" s="83"/>
      <c r="S2" s="83"/>
      <c r="T2" s="210" t="s">
        <v>250</v>
      </c>
      <c r="U2" s="210"/>
      <c r="V2" s="210"/>
      <c r="W2" s="210"/>
      <c r="X2" s="210"/>
      <c r="Y2" s="210"/>
      <c r="Z2" s="210"/>
      <c r="AA2" s="210"/>
      <c r="AB2" s="83"/>
      <c r="AC2"/>
      <c r="AD2" s="83" t="s">
        <v>123</v>
      </c>
      <c r="AE2" s="83"/>
      <c r="AF2" s="83"/>
      <c r="AG2" s="83"/>
      <c r="AH2" s="210" t="s">
        <v>250</v>
      </c>
      <c r="AI2" s="210"/>
      <c r="AJ2" s="210"/>
      <c r="AK2" s="210"/>
      <c r="AL2" s="210"/>
      <c r="AM2" s="210"/>
      <c r="AN2" s="210"/>
      <c r="AO2" s="210"/>
      <c r="AP2" s="83"/>
      <c r="AQ2"/>
      <c r="AR2" s="83" t="s">
        <v>123</v>
      </c>
      <c r="AS2" s="83"/>
      <c r="AT2" s="83"/>
      <c r="AU2" s="83"/>
      <c r="AV2" s="210" t="s">
        <v>250</v>
      </c>
      <c r="AW2" s="210"/>
      <c r="AX2" s="210"/>
      <c r="AY2" s="210"/>
      <c r="AZ2" s="210"/>
      <c r="BA2" s="210"/>
      <c r="BB2" s="210"/>
      <c r="BC2" s="210"/>
      <c r="BD2" s="83"/>
      <c r="BE2"/>
      <c r="BF2" s="83" t="s">
        <v>123</v>
      </c>
      <c r="BG2" s="83"/>
      <c r="BH2" s="83"/>
      <c r="BI2" s="83"/>
      <c r="BJ2" s="210" t="s">
        <v>250</v>
      </c>
      <c r="BK2" s="210"/>
      <c r="BL2" s="210"/>
      <c r="BM2" s="210"/>
      <c r="BN2" s="210"/>
      <c r="BO2" s="210"/>
      <c r="BP2" s="210"/>
      <c r="BQ2" s="210"/>
      <c r="BR2" s="83"/>
      <c r="BS2"/>
      <c r="BT2" s="83" t="s">
        <v>123</v>
      </c>
      <c r="BU2" s="83"/>
      <c r="BV2" s="83"/>
      <c r="BW2" s="83"/>
      <c r="BX2" s="210" t="s">
        <v>250</v>
      </c>
      <c r="BY2" s="210"/>
      <c r="BZ2" s="210"/>
      <c r="CA2" s="210"/>
      <c r="CB2" s="210"/>
      <c r="CC2" s="210"/>
      <c r="CD2" s="210"/>
      <c r="CE2" s="210"/>
      <c r="CF2" s="83"/>
      <c r="CG2"/>
      <c r="CH2" s="83" t="s">
        <v>123</v>
      </c>
      <c r="CI2" s="83"/>
      <c r="CJ2" s="83"/>
      <c r="CK2" s="83"/>
      <c r="CL2" s="210" t="s">
        <v>250</v>
      </c>
      <c r="CM2" s="210"/>
      <c r="CN2" s="210"/>
      <c r="CO2" s="210"/>
      <c r="CP2" s="210"/>
      <c r="CQ2" s="210"/>
      <c r="CR2" s="210"/>
      <c r="CS2" s="210"/>
      <c r="CT2" s="83"/>
    </row>
    <row r="3" spans="1:98" ht="12.75">
      <c r="A3"/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O3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C3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Q3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E3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  <c r="BS3"/>
      <c r="BT3" s="2"/>
      <c r="BU3" s="2"/>
      <c r="BV3" s="2"/>
      <c r="BW3" s="2"/>
      <c r="BX3" s="2"/>
      <c r="BY3" s="2"/>
      <c r="BZ3" s="2"/>
      <c r="CA3" s="2"/>
      <c r="CB3" s="2"/>
      <c r="CC3" s="84"/>
      <c r="CD3" s="2"/>
      <c r="CE3" s="2"/>
      <c r="CF3" s="2"/>
      <c r="CG3"/>
      <c r="CH3" s="2"/>
      <c r="CI3" s="2"/>
      <c r="CJ3" s="2"/>
      <c r="CK3" s="2"/>
      <c r="CL3" s="2"/>
      <c r="CM3" s="2"/>
      <c r="CN3" s="2"/>
      <c r="CO3" s="2"/>
      <c r="CP3" s="2"/>
      <c r="CQ3" s="84"/>
      <c r="CR3" s="2"/>
      <c r="CS3" s="2"/>
      <c r="CT3" s="2"/>
    </row>
    <row r="4" spans="1:98" ht="12.75">
      <c r="A4"/>
      <c r="B4" s="211" t="s">
        <v>134</v>
      </c>
      <c r="C4" s="212"/>
      <c r="D4" s="212"/>
      <c r="E4" s="212"/>
      <c r="F4" s="213" t="s">
        <v>249</v>
      </c>
      <c r="G4" s="213"/>
      <c r="H4" s="213"/>
      <c r="I4" s="213"/>
      <c r="J4" s="213"/>
      <c r="K4" s="213"/>
      <c r="L4" s="213"/>
      <c r="M4" s="213"/>
      <c r="N4" s="213"/>
      <c r="O4"/>
      <c r="P4" s="211" t="s">
        <v>134</v>
      </c>
      <c r="Q4" s="212"/>
      <c r="R4" s="212"/>
      <c r="S4" s="212"/>
      <c r="T4" s="213" t="s">
        <v>251</v>
      </c>
      <c r="U4" s="227"/>
      <c r="V4" s="227"/>
      <c r="W4" s="227"/>
      <c r="X4" s="227"/>
      <c r="Y4" s="227"/>
      <c r="Z4" s="227"/>
      <c r="AA4" s="227"/>
      <c r="AB4" s="227"/>
      <c r="AC4"/>
      <c r="AD4" s="211" t="s">
        <v>134</v>
      </c>
      <c r="AE4" s="212"/>
      <c r="AF4" s="212"/>
      <c r="AG4" s="212"/>
      <c r="AH4" s="213" t="s">
        <v>252</v>
      </c>
      <c r="AI4" s="213"/>
      <c r="AJ4" s="213"/>
      <c r="AK4" s="213"/>
      <c r="AL4" s="213"/>
      <c r="AM4" s="213"/>
      <c r="AN4" s="213"/>
      <c r="AO4" s="213"/>
      <c r="AP4" s="213"/>
      <c r="AQ4"/>
      <c r="AR4" s="211" t="s">
        <v>134</v>
      </c>
      <c r="AS4" s="212"/>
      <c r="AT4" s="212"/>
      <c r="AU4" s="212"/>
      <c r="AV4" s="213" t="s">
        <v>253</v>
      </c>
      <c r="AW4" s="213"/>
      <c r="AX4" s="213"/>
      <c r="AY4" s="213"/>
      <c r="AZ4" s="213"/>
      <c r="BA4" s="213"/>
      <c r="BB4" s="213"/>
      <c r="BC4" s="213"/>
      <c r="BD4" s="213"/>
      <c r="BE4"/>
      <c r="BF4" s="211" t="s">
        <v>134</v>
      </c>
      <c r="BG4" s="212"/>
      <c r="BH4" s="212"/>
      <c r="BI4" s="212"/>
      <c r="BJ4" s="213" t="s">
        <v>254</v>
      </c>
      <c r="BK4" s="213"/>
      <c r="BL4" s="213"/>
      <c r="BM4" s="213"/>
      <c r="BN4" s="213"/>
      <c r="BO4" s="213"/>
      <c r="BP4" s="213"/>
      <c r="BQ4" s="213"/>
      <c r="BR4" s="213"/>
      <c r="BS4"/>
      <c r="BT4" s="211" t="s">
        <v>134</v>
      </c>
      <c r="BU4" s="212"/>
      <c r="BV4" s="212"/>
      <c r="BW4" s="212"/>
      <c r="BX4" s="213" t="s">
        <v>260</v>
      </c>
      <c r="BY4" s="213"/>
      <c r="BZ4" s="213"/>
      <c r="CA4" s="213"/>
      <c r="CB4" s="213"/>
      <c r="CC4" s="213"/>
      <c r="CD4" s="213"/>
      <c r="CE4" s="213"/>
      <c r="CF4" s="213"/>
      <c r="CG4"/>
      <c r="CH4" s="211" t="s">
        <v>134</v>
      </c>
      <c r="CI4" s="212"/>
      <c r="CJ4" s="212"/>
      <c r="CK4" s="212"/>
      <c r="CL4" s="213" t="s">
        <v>262</v>
      </c>
      <c r="CM4" s="213"/>
      <c r="CN4" s="213"/>
      <c r="CO4" s="213"/>
      <c r="CP4" s="213"/>
      <c r="CQ4" s="213"/>
      <c r="CR4" s="213"/>
      <c r="CS4" s="213"/>
      <c r="CT4" s="213"/>
    </row>
    <row r="5" spans="1:98" ht="12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  <c r="CG5" s="214" t="s">
        <v>0</v>
      </c>
      <c r="CH5" s="215" t="s">
        <v>1</v>
      </c>
      <c r="CI5" s="216" t="s">
        <v>126</v>
      </c>
      <c r="CJ5" s="216" t="s">
        <v>127</v>
      </c>
      <c r="CK5" s="216" t="s">
        <v>128</v>
      </c>
      <c r="CL5" s="219"/>
      <c r="CM5" s="220"/>
      <c r="CN5" s="220"/>
      <c r="CO5" s="220"/>
      <c r="CP5" s="221"/>
      <c r="CQ5" s="219"/>
      <c r="CR5" s="221"/>
      <c r="CS5" s="219"/>
      <c r="CT5" s="221"/>
    </row>
    <row r="6" spans="1:98" ht="12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85" t="s">
        <v>130</v>
      </c>
      <c r="CD6" s="86"/>
      <c r="CE6" s="86" t="s">
        <v>131</v>
      </c>
      <c r="CF6" s="86"/>
      <c r="CG6" s="214"/>
      <c r="CH6" s="215"/>
      <c r="CI6" s="217"/>
      <c r="CJ6" s="217"/>
      <c r="CK6" s="217"/>
      <c r="CL6" s="219" t="s">
        <v>129</v>
      </c>
      <c r="CM6" s="220"/>
      <c r="CN6" s="220"/>
      <c r="CO6" s="220"/>
      <c r="CP6" s="221"/>
      <c r="CQ6" s="85" t="s">
        <v>130</v>
      </c>
      <c r="CR6" s="86"/>
      <c r="CS6" s="86" t="s">
        <v>131</v>
      </c>
      <c r="CT6" s="86"/>
    </row>
    <row r="7" spans="1:98" ht="14.2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88" t="s">
        <v>132</v>
      </c>
      <c r="CD7" s="87" t="s">
        <v>133</v>
      </c>
      <c r="CE7" s="87" t="s">
        <v>132</v>
      </c>
      <c r="CF7" s="87" t="s">
        <v>133</v>
      </c>
      <c r="CG7" s="214"/>
      <c r="CH7" s="215"/>
      <c r="CI7" s="218"/>
      <c r="CJ7" s="218"/>
      <c r="CK7" s="218"/>
      <c r="CL7" s="87">
        <v>1</v>
      </c>
      <c r="CM7" s="87">
        <v>2</v>
      </c>
      <c r="CN7" s="87">
        <v>3</v>
      </c>
      <c r="CO7" s="87">
        <v>4</v>
      </c>
      <c r="CP7" s="87">
        <v>5</v>
      </c>
      <c r="CQ7" s="88" t="s">
        <v>132</v>
      </c>
      <c r="CR7" s="87" t="s">
        <v>133</v>
      </c>
      <c r="CS7" s="87" t="s">
        <v>132</v>
      </c>
      <c r="CT7" s="87" t="s">
        <v>133</v>
      </c>
    </row>
    <row r="8" spans="1:98" ht="18.75" customHeight="1">
      <c r="A8" s="31">
        <v>1</v>
      </c>
      <c r="B8" s="69" t="s">
        <v>58</v>
      </c>
      <c r="C8" s="70" t="s">
        <v>52</v>
      </c>
      <c r="D8" s="71" t="s">
        <v>59</v>
      </c>
      <c r="E8" s="77" t="s">
        <v>100</v>
      </c>
      <c r="F8" s="89">
        <v>0</v>
      </c>
      <c r="G8" s="89"/>
      <c r="H8" s="89"/>
      <c r="I8" s="89"/>
      <c r="J8" s="89"/>
      <c r="K8" s="90">
        <v>0</v>
      </c>
      <c r="L8" s="89"/>
      <c r="M8" s="89">
        <f>ROUND((SUM(F8:J8)/1*0.3+K8*0.7),0)</f>
        <v>0</v>
      </c>
      <c r="N8" s="89"/>
      <c r="O8" s="31">
        <v>1</v>
      </c>
      <c r="P8" s="69" t="s">
        <v>58</v>
      </c>
      <c r="Q8" s="70" t="s">
        <v>52</v>
      </c>
      <c r="R8" s="71" t="s">
        <v>59</v>
      </c>
      <c r="S8" s="77" t="s">
        <v>100</v>
      </c>
      <c r="T8" s="89">
        <v>0</v>
      </c>
      <c r="U8" s="89"/>
      <c r="V8" s="89"/>
      <c r="W8" s="89"/>
      <c r="X8" s="89"/>
      <c r="Y8" s="90">
        <v>0</v>
      </c>
      <c r="Z8" s="89"/>
      <c r="AA8" s="89">
        <f>ROUND((SUM(T8:X8)/1*0.3+Y8*0.7),0)</f>
        <v>0</v>
      </c>
      <c r="AB8" s="89"/>
      <c r="AC8" s="31">
        <v>1</v>
      </c>
      <c r="AD8" s="69" t="s">
        <v>58</v>
      </c>
      <c r="AE8" s="70" t="s">
        <v>52</v>
      </c>
      <c r="AF8" s="71" t="s">
        <v>59</v>
      </c>
      <c r="AG8" s="77" t="s">
        <v>100</v>
      </c>
      <c r="AH8" s="89">
        <v>0</v>
      </c>
      <c r="AI8" s="89"/>
      <c r="AJ8" s="89"/>
      <c r="AK8" s="89"/>
      <c r="AL8" s="89"/>
      <c r="AM8" s="90">
        <v>0</v>
      </c>
      <c r="AN8" s="89"/>
      <c r="AO8" s="89">
        <f>ROUND((SUM(AH8:AL8)/1*0.3+AM8*0.7),0)</f>
        <v>0</v>
      </c>
      <c r="AP8" s="89"/>
      <c r="AQ8" s="31">
        <v>1</v>
      </c>
      <c r="AR8" s="69" t="s">
        <v>58</v>
      </c>
      <c r="AS8" s="70" t="s">
        <v>52</v>
      </c>
      <c r="AT8" s="71" t="s">
        <v>59</v>
      </c>
      <c r="AU8" s="77" t="s">
        <v>100</v>
      </c>
      <c r="AV8" s="89">
        <v>0</v>
      </c>
      <c r="AW8" s="89"/>
      <c r="AX8" s="89"/>
      <c r="AY8" s="89"/>
      <c r="AZ8" s="89"/>
      <c r="BA8" s="90">
        <v>0</v>
      </c>
      <c r="BB8" s="89"/>
      <c r="BC8" s="89">
        <f>ROUND((SUM(AV8:AZ8)/1*0.3+BA8*0.7),0)</f>
        <v>0</v>
      </c>
      <c r="BD8" s="89"/>
      <c r="BE8" s="31">
        <v>1</v>
      </c>
      <c r="BF8" s="69" t="s">
        <v>58</v>
      </c>
      <c r="BG8" s="70" t="s">
        <v>52</v>
      </c>
      <c r="BH8" s="71" t="s">
        <v>59</v>
      </c>
      <c r="BI8" s="77" t="s">
        <v>100</v>
      </c>
      <c r="BJ8" s="89">
        <v>0</v>
      </c>
      <c r="BK8" s="89"/>
      <c r="BL8" s="89"/>
      <c r="BM8" s="89"/>
      <c r="BN8" s="89"/>
      <c r="BO8" s="90">
        <v>0</v>
      </c>
      <c r="BP8" s="89"/>
      <c r="BQ8" s="89">
        <f>ROUND((SUM(BJ8:BN8)/1*0.3+BO8*0.7),0)</f>
        <v>0</v>
      </c>
      <c r="BR8" s="89"/>
      <c r="BS8" s="31">
        <v>1</v>
      </c>
      <c r="BT8" s="69" t="s">
        <v>58</v>
      </c>
      <c r="BU8" s="70" t="s">
        <v>52</v>
      </c>
      <c r="BV8" s="71" t="s">
        <v>59</v>
      </c>
      <c r="BW8" s="77" t="s">
        <v>100</v>
      </c>
      <c r="BX8" s="89">
        <v>0</v>
      </c>
      <c r="BY8" s="89"/>
      <c r="BZ8" s="89"/>
      <c r="CA8" s="89"/>
      <c r="CB8" s="89"/>
      <c r="CC8" s="90">
        <v>0</v>
      </c>
      <c r="CD8" s="89"/>
      <c r="CE8" s="91">
        <f>ROUND((SUM(BX8:CB8)/1*0.3+CC8*0.7),0)</f>
        <v>0</v>
      </c>
      <c r="CF8" s="89"/>
      <c r="CG8" s="31">
        <v>1</v>
      </c>
      <c r="CH8" s="69" t="s">
        <v>58</v>
      </c>
      <c r="CI8" s="70" t="s">
        <v>52</v>
      </c>
      <c r="CJ8" s="71" t="s">
        <v>59</v>
      </c>
      <c r="CK8" s="77" t="s">
        <v>100</v>
      </c>
      <c r="CL8" s="89">
        <v>0</v>
      </c>
      <c r="CM8" s="89"/>
      <c r="CN8" s="89"/>
      <c r="CO8" s="89"/>
      <c r="CP8" s="89"/>
      <c r="CQ8" s="90">
        <v>0</v>
      </c>
      <c r="CR8" s="89"/>
      <c r="CS8" s="91">
        <f>ROUND((SUM(CL8:CP8)/1*0.3+CQ8*0.7),0)</f>
        <v>0</v>
      </c>
      <c r="CT8" s="89"/>
    </row>
    <row r="9" spans="1:98" ht="18.75" customHeight="1">
      <c r="A9" s="31">
        <v>2</v>
      </c>
      <c r="B9" s="69" t="s">
        <v>60</v>
      </c>
      <c r="C9" s="70" t="s">
        <v>61</v>
      </c>
      <c r="D9" s="71" t="s">
        <v>62</v>
      </c>
      <c r="E9" s="77" t="s">
        <v>101</v>
      </c>
      <c r="F9" s="89">
        <v>0</v>
      </c>
      <c r="G9" s="89"/>
      <c r="H9" s="89"/>
      <c r="I9" s="89"/>
      <c r="J9" s="89"/>
      <c r="K9" s="90">
        <v>0</v>
      </c>
      <c r="L9" s="89"/>
      <c r="M9" s="89">
        <f aca="true" t="shared" si="0" ref="M9:M23">ROUND((SUM(F9:J9)/1*0.3+K9*0.7),0)</f>
        <v>0</v>
      </c>
      <c r="N9" s="91"/>
      <c r="O9" s="31">
        <v>2</v>
      </c>
      <c r="P9" s="69" t="s">
        <v>60</v>
      </c>
      <c r="Q9" s="70" t="s">
        <v>61</v>
      </c>
      <c r="R9" s="71" t="s">
        <v>62</v>
      </c>
      <c r="S9" s="77" t="s">
        <v>101</v>
      </c>
      <c r="T9" s="89">
        <v>0</v>
      </c>
      <c r="U9" s="89"/>
      <c r="V9" s="89"/>
      <c r="W9" s="89"/>
      <c r="X9" s="89"/>
      <c r="Y9" s="90">
        <v>0</v>
      </c>
      <c r="Z9" s="89"/>
      <c r="AA9" s="89">
        <f aca="true" t="shared" si="1" ref="AA9:AA23">ROUND((SUM(T9:X9)/1*0.3+Y9*0.7),0)</f>
        <v>0</v>
      </c>
      <c r="AB9" s="89"/>
      <c r="AC9" s="31">
        <v>2</v>
      </c>
      <c r="AD9" s="69" t="s">
        <v>60</v>
      </c>
      <c r="AE9" s="70" t="s">
        <v>61</v>
      </c>
      <c r="AF9" s="71" t="s">
        <v>62</v>
      </c>
      <c r="AG9" s="77" t="s">
        <v>101</v>
      </c>
      <c r="AH9" s="89">
        <v>0</v>
      </c>
      <c r="AI9" s="89"/>
      <c r="AJ9" s="89"/>
      <c r="AK9" s="89"/>
      <c r="AL9" s="89"/>
      <c r="AM9" s="90">
        <v>0</v>
      </c>
      <c r="AN9" s="89"/>
      <c r="AO9" s="89">
        <f aca="true" t="shared" si="2" ref="AO9:AO23">ROUND((SUM(AH9:AL9)/1*0.3+AM9*0.7),0)</f>
        <v>0</v>
      </c>
      <c r="AP9" s="91"/>
      <c r="AQ9" s="31">
        <v>2</v>
      </c>
      <c r="AR9" s="69" t="s">
        <v>60</v>
      </c>
      <c r="AS9" s="70" t="s">
        <v>61</v>
      </c>
      <c r="AT9" s="71" t="s">
        <v>62</v>
      </c>
      <c r="AU9" s="77" t="s">
        <v>101</v>
      </c>
      <c r="AV9" s="89">
        <v>0</v>
      </c>
      <c r="AW9" s="89"/>
      <c r="AX9" s="89"/>
      <c r="AY9" s="89"/>
      <c r="AZ9" s="89"/>
      <c r="BA9" s="90">
        <v>0</v>
      </c>
      <c r="BB9" s="89"/>
      <c r="BC9" s="89">
        <f aca="true" t="shared" si="3" ref="BC9:BC23">ROUND((SUM(AV9:AZ9)/1*0.3+BA9*0.7),0)</f>
        <v>0</v>
      </c>
      <c r="BD9" s="91"/>
      <c r="BE9" s="31">
        <v>2</v>
      </c>
      <c r="BF9" s="69" t="s">
        <v>60</v>
      </c>
      <c r="BG9" s="70" t="s">
        <v>61</v>
      </c>
      <c r="BH9" s="71" t="s">
        <v>62</v>
      </c>
      <c r="BI9" s="77" t="s">
        <v>101</v>
      </c>
      <c r="BJ9" s="89">
        <v>0</v>
      </c>
      <c r="BK9" s="89"/>
      <c r="BL9" s="89"/>
      <c r="BM9" s="89"/>
      <c r="BN9" s="89"/>
      <c r="BO9" s="90">
        <v>0</v>
      </c>
      <c r="BP9" s="89"/>
      <c r="BQ9" s="89">
        <f aca="true" t="shared" si="4" ref="BQ9:BQ23">ROUND((SUM(BJ9:BN9)/1*0.3+BO9*0.7),0)</f>
        <v>0</v>
      </c>
      <c r="BR9" s="91"/>
      <c r="BS9" s="31">
        <v>2</v>
      </c>
      <c r="BT9" s="69" t="s">
        <v>60</v>
      </c>
      <c r="BU9" s="70" t="s">
        <v>61</v>
      </c>
      <c r="BV9" s="71" t="s">
        <v>62</v>
      </c>
      <c r="BW9" s="77" t="s">
        <v>101</v>
      </c>
      <c r="BX9" s="89">
        <v>0</v>
      </c>
      <c r="BY9" s="89"/>
      <c r="BZ9" s="89"/>
      <c r="CA9" s="89"/>
      <c r="CB9" s="89"/>
      <c r="CC9" s="90">
        <v>0</v>
      </c>
      <c r="CD9" s="89"/>
      <c r="CE9" s="91">
        <f aca="true" t="shared" si="5" ref="CE9:CE23">ROUND((SUM(BX9:CB9)/1*0.3+CC9*0.7),0)</f>
        <v>0</v>
      </c>
      <c r="CF9" s="91"/>
      <c r="CG9" s="31">
        <v>2</v>
      </c>
      <c r="CH9" s="69" t="s">
        <v>60</v>
      </c>
      <c r="CI9" s="70" t="s">
        <v>61</v>
      </c>
      <c r="CJ9" s="71" t="s">
        <v>62</v>
      </c>
      <c r="CK9" s="77" t="s">
        <v>101</v>
      </c>
      <c r="CL9" s="89">
        <v>0</v>
      </c>
      <c r="CM9" s="89"/>
      <c r="CN9" s="89"/>
      <c r="CO9" s="89"/>
      <c r="CP9" s="89"/>
      <c r="CQ9" s="90">
        <v>0</v>
      </c>
      <c r="CR9" s="89"/>
      <c r="CS9" s="91">
        <f aca="true" t="shared" si="6" ref="CS9:CS23">ROUND((SUM(CL9:CP9)/1*0.3+CQ9*0.7),0)</f>
        <v>0</v>
      </c>
      <c r="CT9" s="91"/>
    </row>
    <row r="10" spans="1:98" ht="22.5" customHeight="1">
      <c r="A10" s="31">
        <v>3</v>
      </c>
      <c r="B10" s="69" t="s">
        <v>63</v>
      </c>
      <c r="C10" s="72" t="s">
        <v>64</v>
      </c>
      <c r="D10" s="73" t="s">
        <v>32</v>
      </c>
      <c r="E10" s="77" t="s">
        <v>102</v>
      </c>
      <c r="F10" s="89">
        <v>8</v>
      </c>
      <c r="G10" s="89"/>
      <c r="H10" s="89"/>
      <c r="I10" s="89"/>
      <c r="J10" s="89"/>
      <c r="K10" s="90">
        <v>9</v>
      </c>
      <c r="L10" s="89"/>
      <c r="M10" s="89">
        <f t="shared" si="0"/>
        <v>9</v>
      </c>
      <c r="N10" s="91"/>
      <c r="O10" s="31">
        <v>3</v>
      </c>
      <c r="P10" s="69" t="s">
        <v>63</v>
      </c>
      <c r="Q10" s="72" t="s">
        <v>64</v>
      </c>
      <c r="R10" s="73" t="s">
        <v>32</v>
      </c>
      <c r="S10" s="77" t="s">
        <v>102</v>
      </c>
      <c r="T10" s="89">
        <v>6</v>
      </c>
      <c r="U10" s="89"/>
      <c r="V10" s="89"/>
      <c r="W10" s="89"/>
      <c r="X10" s="89"/>
      <c r="Y10" s="90">
        <v>5</v>
      </c>
      <c r="Z10" s="89"/>
      <c r="AA10" s="89">
        <f t="shared" si="1"/>
        <v>5</v>
      </c>
      <c r="AB10" s="89"/>
      <c r="AC10" s="31">
        <v>3</v>
      </c>
      <c r="AD10" s="69" t="s">
        <v>63</v>
      </c>
      <c r="AE10" s="72" t="s">
        <v>64</v>
      </c>
      <c r="AF10" s="73" t="s">
        <v>32</v>
      </c>
      <c r="AG10" s="77" t="s">
        <v>102</v>
      </c>
      <c r="AH10" s="89">
        <v>8</v>
      </c>
      <c r="AI10" s="89"/>
      <c r="AJ10" s="89"/>
      <c r="AK10" s="89"/>
      <c r="AL10" s="89"/>
      <c r="AM10" s="90">
        <v>8</v>
      </c>
      <c r="AN10" s="89"/>
      <c r="AO10" s="89">
        <f t="shared" si="2"/>
        <v>8</v>
      </c>
      <c r="AP10" s="91"/>
      <c r="AQ10" s="31">
        <v>3</v>
      </c>
      <c r="AR10" s="69" t="s">
        <v>63</v>
      </c>
      <c r="AS10" s="72" t="s">
        <v>64</v>
      </c>
      <c r="AT10" s="73" t="s">
        <v>32</v>
      </c>
      <c r="AU10" s="77" t="s">
        <v>102</v>
      </c>
      <c r="AV10" s="89">
        <v>8</v>
      </c>
      <c r="AW10" s="89"/>
      <c r="AX10" s="89"/>
      <c r="AY10" s="89"/>
      <c r="AZ10" s="89"/>
      <c r="BA10" s="90">
        <v>8</v>
      </c>
      <c r="BB10" s="89"/>
      <c r="BC10" s="89">
        <f t="shared" si="3"/>
        <v>8</v>
      </c>
      <c r="BD10" s="91"/>
      <c r="BE10" s="31">
        <v>3</v>
      </c>
      <c r="BF10" s="69" t="s">
        <v>63</v>
      </c>
      <c r="BG10" s="72" t="s">
        <v>64</v>
      </c>
      <c r="BH10" s="73" t="s">
        <v>32</v>
      </c>
      <c r="BI10" s="77" t="s">
        <v>102</v>
      </c>
      <c r="BJ10" s="89">
        <v>8</v>
      </c>
      <c r="BK10" s="89"/>
      <c r="BL10" s="89"/>
      <c r="BM10" s="89"/>
      <c r="BN10" s="89"/>
      <c r="BO10" s="90">
        <v>6</v>
      </c>
      <c r="BP10" s="89"/>
      <c r="BQ10" s="89">
        <f t="shared" si="4"/>
        <v>7</v>
      </c>
      <c r="BR10" s="91"/>
      <c r="BS10" s="31">
        <v>3</v>
      </c>
      <c r="BT10" s="69" t="s">
        <v>63</v>
      </c>
      <c r="BU10" s="72" t="s">
        <v>64</v>
      </c>
      <c r="BV10" s="73" t="s">
        <v>32</v>
      </c>
      <c r="BW10" s="77" t="s">
        <v>102</v>
      </c>
      <c r="BX10" s="89">
        <v>9</v>
      </c>
      <c r="BY10" s="89"/>
      <c r="BZ10" s="89"/>
      <c r="CA10" s="89"/>
      <c r="CB10" s="89"/>
      <c r="CC10" s="90">
        <v>9</v>
      </c>
      <c r="CD10" s="89"/>
      <c r="CE10" s="91">
        <f t="shared" si="5"/>
        <v>9</v>
      </c>
      <c r="CF10" s="91"/>
      <c r="CG10" s="31">
        <v>3</v>
      </c>
      <c r="CH10" s="69" t="s">
        <v>63</v>
      </c>
      <c r="CI10" s="72" t="s">
        <v>64</v>
      </c>
      <c r="CJ10" s="73" t="s">
        <v>32</v>
      </c>
      <c r="CK10" s="77" t="s">
        <v>102</v>
      </c>
      <c r="CL10" s="89">
        <v>8</v>
      </c>
      <c r="CM10" s="89"/>
      <c r="CN10" s="89"/>
      <c r="CO10" s="89"/>
      <c r="CP10" s="89"/>
      <c r="CQ10" s="90">
        <v>5</v>
      </c>
      <c r="CR10" s="89"/>
      <c r="CS10" s="91">
        <f t="shared" si="6"/>
        <v>6</v>
      </c>
      <c r="CT10" s="91"/>
    </row>
    <row r="11" spans="1:98" ht="18.75" customHeight="1">
      <c r="A11" s="31">
        <v>4</v>
      </c>
      <c r="B11" s="69" t="s">
        <v>65</v>
      </c>
      <c r="C11" s="70" t="s">
        <v>66</v>
      </c>
      <c r="D11" s="71" t="s">
        <v>45</v>
      </c>
      <c r="E11" s="77" t="s">
        <v>103</v>
      </c>
      <c r="F11" s="89">
        <v>5</v>
      </c>
      <c r="G11" s="89"/>
      <c r="H11" s="89"/>
      <c r="I11" s="89"/>
      <c r="J11" s="89"/>
      <c r="K11" s="90">
        <v>4</v>
      </c>
      <c r="L11" s="89"/>
      <c r="M11" s="89">
        <f t="shared" si="0"/>
        <v>4</v>
      </c>
      <c r="N11" s="89"/>
      <c r="O11" s="31">
        <v>4</v>
      </c>
      <c r="P11" s="69" t="s">
        <v>65</v>
      </c>
      <c r="Q11" s="70" t="s">
        <v>66</v>
      </c>
      <c r="R11" s="71" t="s">
        <v>45</v>
      </c>
      <c r="S11" s="77" t="s">
        <v>103</v>
      </c>
      <c r="T11" s="89">
        <v>0</v>
      </c>
      <c r="U11" s="89"/>
      <c r="V11" s="89"/>
      <c r="W11" s="89"/>
      <c r="X11" s="89"/>
      <c r="Y11" s="90">
        <v>0</v>
      </c>
      <c r="Z11" s="89"/>
      <c r="AA11" s="89">
        <f t="shared" si="1"/>
        <v>0</v>
      </c>
      <c r="AB11" s="89"/>
      <c r="AC11" s="31">
        <v>4</v>
      </c>
      <c r="AD11" s="69" t="s">
        <v>65</v>
      </c>
      <c r="AE11" s="70" t="s">
        <v>66</v>
      </c>
      <c r="AF11" s="71" t="s">
        <v>45</v>
      </c>
      <c r="AG11" s="77" t="s">
        <v>103</v>
      </c>
      <c r="AH11" s="89">
        <v>0</v>
      </c>
      <c r="AI11" s="89"/>
      <c r="AJ11" s="89"/>
      <c r="AK11" s="89"/>
      <c r="AL11" s="89"/>
      <c r="AM11" s="90">
        <v>0</v>
      </c>
      <c r="AN11" s="89"/>
      <c r="AO11" s="89">
        <f t="shared" si="2"/>
        <v>0</v>
      </c>
      <c r="AP11" s="91"/>
      <c r="AQ11" s="31">
        <v>4</v>
      </c>
      <c r="AR11" s="69" t="s">
        <v>65</v>
      </c>
      <c r="AS11" s="70" t="s">
        <v>66</v>
      </c>
      <c r="AT11" s="71" t="s">
        <v>45</v>
      </c>
      <c r="AU11" s="77" t="s">
        <v>103</v>
      </c>
      <c r="AV11" s="89">
        <v>7</v>
      </c>
      <c r="AW11" s="89"/>
      <c r="AX11" s="89"/>
      <c r="AY11" s="89"/>
      <c r="AZ11" s="89"/>
      <c r="BA11" s="90">
        <v>8</v>
      </c>
      <c r="BB11" s="89"/>
      <c r="BC11" s="89">
        <f t="shared" si="3"/>
        <v>8</v>
      </c>
      <c r="BD11" s="89"/>
      <c r="BE11" s="31">
        <v>4</v>
      </c>
      <c r="BF11" s="69" t="s">
        <v>65</v>
      </c>
      <c r="BG11" s="70" t="s">
        <v>66</v>
      </c>
      <c r="BH11" s="71" t="s">
        <v>45</v>
      </c>
      <c r="BI11" s="77" t="s">
        <v>103</v>
      </c>
      <c r="BJ11" s="89">
        <v>0</v>
      </c>
      <c r="BK11" s="89"/>
      <c r="BL11" s="89"/>
      <c r="BM11" s="89"/>
      <c r="BN11" s="89"/>
      <c r="BO11" s="90">
        <v>0</v>
      </c>
      <c r="BP11" s="89"/>
      <c r="BQ11" s="89">
        <f t="shared" si="4"/>
        <v>0</v>
      </c>
      <c r="BR11" s="89"/>
      <c r="BS11" s="31">
        <v>4</v>
      </c>
      <c r="BT11" s="69" t="s">
        <v>65</v>
      </c>
      <c r="BU11" s="70" t="s">
        <v>66</v>
      </c>
      <c r="BV11" s="71" t="s">
        <v>45</v>
      </c>
      <c r="BW11" s="77" t="s">
        <v>103</v>
      </c>
      <c r="BX11" s="89">
        <v>8</v>
      </c>
      <c r="BY11" s="89"/>
      <c r="BZ11" s="89"/>
      <c r="CA11" s="89"/>
      <c r="CB11" s="89"/>
      <c r="CC11" s="90">
        <v>7</v>
      </c>
      <c r="CD11" s="89"/>
      <c r="CE11" s="91">
        <f t="shared" si="5"/>
        <v>7</v>
      </c>
      <c r="CF11" s="91"/>
      <c r="CG11" s="31">
        <v>4</v>
      </c>
      <c r="CH11" s="69" t="s">
        <v>65</v>
      </c>
      <c r="CI11" s="70" t="s">
        <v>66</v>
      </c>
      <c r="CJ11" s="71" t="s">
        <v>45</v>
      </c>
      <c r="CK11" s="77" t="s">
        <v>103</v>
      </c>
      <c r="CL11" s="89">
        <v>6</v>
      </c>
      <c r="CM11" s="89"/>
      <c r="CN11" s="89"/>
      <c r="CO11" s="89"/>
      <c r="CP11" s="89"/>
      <c r="CQ11" s="90">
        <v>6</v>
      </c>
      <c r="CR11" s="89"/>
      <c r="CS11" s="91">
        <f t="shared" si="6"/>
        <v>6</v>
      </c>
      <c r="CT11" s="91"/>
    </row>
    <row r="12" spans="1:98" ht="18.75" customHeight="1">
      <c r="A12" s="31">
        <v>5</v>
      </c>
      <c r="B12" s="69" t="s">
        <v>67</v>
      </c>
      <c r="C12" s="70" t="s">
        <v>68</v>
      </c>
      <c r="D12" s="71" t="s">
        <v>45</v>
      </c>
      <c r="E12" s="77" t="s">
        <v>104</v>
      </c>
      <c r="F12" s="89">
        <v>0</v>
      </c>
      <c r="G12" s="89"/>
      <c r="H12" s="89"/>
      <c r="I12" s="89"/>
      <c r="J12" s="89"/>
      <c r="K12" s="90">
        <v>0</v>
      </c>
      <c r="L12" s="89"/>
      <c r="M12" s="89">
        <f t="shared" si="0"/>
        <v>0</v>
      </c>
      <c r="N12" s="89"/>
      <c r="O12" s="31">
        <v>5</v>
      </c>
      <c r="P12" s="69" t="s">
        <v>67</v>
      </c>
      <c r="Q12" s="70" t="s">
        <v>68</v>
      </c>
      <c r="R12" s="71" t="s">
        <v>45</v>
      </c>
      <c r="S12" s="77" t="s">
        <v>104</v>
      </c>
      <c r="T12" s="89">
        <v>0</v>
      </c>
      <c r="U12" s="89"/>
      <c r="V12" s="89"/>
      <c r="W12" s="89"/>
      <c r="X12" s="89"/>
      <c r="Y12" s="90">
        <v>0</v>
      </c>
      <c r="Z12" s="89"/>
      <c r="AA12" s="89">
        <f t="shared" si="1"/>
        <v>0</v>
      </c>
      <c r="AB12" s="89"/>
      <c r="AC12" s="31">
        <v>5</v>
      </c>
      <c r="AD12" s="69" t="s">
        <v>67</v>
      </c>
      <c r="AE12" s="70" t="s">
        <v>68</v>
      </c>
      <c r="AF12" s="71" t="s">
        <v>45</v>
      </c>
      <c r="AG12" s="77" t="s">
        <v>104</v>
      </c>
      <c r="AH12" s="89">
        <v>0</v>
      </c>
      <c r="AI12" s="89"/>
      <c r="AJ12" s="89"/>
      <c r="AK12" s="89"/>
      <c r="AL12" s="89"/>
      <c r="AM12" s="90">
        <v>0</v>
      </c>
      <c r="AN12" s="89"/>
      <c r="AO12" s="89">
        <f t="shared" si="2"/>
        <v>0</v>
      </c>
      <c r="AP12" s="89"/>
      <c r="AQ12" s="31">
        <v>5</v>
      </c>
      <c r="AR12" s="69" t="s">
        <v>67</v>
      </c>
      <c r="AS12" s="70" t="s">
        <v>68</v>
      </c>
      <c r="AT12" s="71" t="s">
        <v>45</v>
      </c>
      <c r="AU12" s="77" t="s">
        <v>104</v>
      </c>
      <c r="AV12" s="89">
        <v>0</v>
      </c>
      <c r="AW12" s="89"/>
      <c r="AX12" s="89"/>
      <c r="AY12" s="89"/>
      <c r="AZ12" s="89"/>
      <c r="BA12" s="90">
        <v>0</v>
      </c>
      <c r="BB12" s="89"/>
      <c r="BC12" s="89">
        <f t="shared" si="3"/>
        <v>0</v>
      </c>
      <c r="BD12" s="89"/>
      <c r="BE12" s="31">
        <v>5</v>
      </c>
      <c r="BF12" s="69" t="s">
        <v>67</v>
      </c>
      <c r="BG12" s="70" t="s">
        <v>68</v>
      </c>
      <c r="BH12" s="71" t="s">
        <v>45</v>
      </c>
      <c r="BI12" s="77" t="s">
        <v>104</v>
      </c>
      <c r="BJ12" s="89">
        <v>0</v>
      </c>
      <c r="BK12" s="89"/>
      <c r="BL12" s="89"/>
      <c r="BM12" s="89"/>
      <c r="BN12" s="89"/>
      <c r="BO12" s="90">
        <v>0</v>
      </c>
      <c r="BP12" s="89"/>
      <c r="BQ12" s="89">
        <f t="shared" si="4"/>
        <v>0</v>
      </c>
      <c r="BR12" s="89"/>
      <c r="BS12" s="31">
        <v>5</v>
      </c>
      <c r="BT12" s="69" t="s">
        <v>67</v>
      </c>
      <c r="BU12" s="70" t="s">
        <v>68</v>
      </c>
      <c r="BV12" s="71" t="s">
        <v>45</v>
      </c>
      <c r="BW12" s="77" t="s">
        <v>104</v>
      </c>
      <c r="BX12" s="89">
        <v>0</v>
      </c>
      <c r="BY12" s="89"/>
      <c r="BZ12" s="89"/>
      <c r="CA12" s="89"/>
      <c r="CB12" s="89"/>
      <c r="CC12" s="90">
        <v>0</v>
      </c>
      <c r="CD12" s="89"/>
      <c r="CE12" s="91">
        <f t="shared" si="5"/>
        <v>0</v>
      </c>
      <c r="CF12" s="91"/>
      <c r="CG12" s="31">
        <v>5</v>
      </c>
      <c r="CH12" s="69" t="s">
        <v>67</v>
      </c>
      <c r="CI12" s="70" t="s">
        <v>68</v>
      </c>
      <c r="CJ12" s="71" t="s">
        <v>45</v>
      </c>
      <c r="CK12" s="77" t="s">
        <v>104</v>
      </c>
      <c r="CL12" s="89">
        <v>0</v>
      </c>
      <c r="CM12" s="89"/>
      <c r="CN12" s="89"/>
      <c r="CO12" s="89"/>
      <c r="CP12" s="89"/>
      <c r="CQ12" s="90">
        <v>0</v>
      </c>
      <c r="CR12" s="89"/>
      <c r="CS12" s="91">
        <f t="shared" si="6"/>
        <v>0</v>
      </c>
      <c r="CT12" s="91"/>
    </row>
    <row r="13" spans="1:98" ht="18.75" customHeight="1">
      <c r="A13" s="31">
        <v>6</v>
      </c>
      <c r="B13" s="69" t="s">
        <v>69</v>
      </c>
      <c r="C13" s="70" t="s">
        <v>70</v>
      </c>
      <c r="D13" s="71" t="s">
        <v>71</v>
      </c>
      <c r="E13" s="77" t="s">
        <v>105</v>
      </c>
      <c r="F13" s="89">
        <v>7</v>
      </c>
      <c r="G13" s="89"/>
      <c r="H13" s="89"/>
      <c r="I13" s="89"/>
      <c r="J13" s="89"/>
      <c r="K13" s="90">
        <v>5</v>
      </c>
      <c r="L13" s="89"/>
      <c r="M13" s="89">
        <f t="shared" si="0"/>
        <v>6</v>
      </c>
      <c r="N13" s="89"/>
      <c r="O13" s="31">
        <v>6</v>
      </c>
      <c r="P13" s="69" t="s">
        <v>69</v>
      </c>
      <c r="Q13" s="70" t="s">
        <v>70</v>
      </c>
      <c r="R13" s="71" t="s">
        <v>71</v>
      </c>
      <c r="S13" s="77" t="s">
        <v>105</v>
      </c>
      <c r="T13" s="89">
        <v>6</v>
      </c>
      <c r="U13" s="89"/>
      <c r="V13" s="89"/>
      <c r="W13" s="89"/>
      <c r="X13" s="89"/>
      <c r="Y13" s="90">
        <v>4</v>
      </c>
      <c r="Z13" s="89"/>
      <c r="AA13" s="89">
        <f t="shared" si="1"/>
        <v>5</v>
      </c>
      <c r="AB13" s="89"/>
      <c r="AC13" s="31">
        <v>6</v>
      </c>
      <c r="AD13" s="69" t="s">
        <v>69</v>
      </c>
      <c r="AE13" s="70" t="s">
        <v>70</v>
      </c>
      <c r="AF13" s="71" t="s">
        <v>71</v>
      </c>
      <c r="AG13" s="77" t="s">
        <v>105</v>
      </c>
      <c r="AH13" s="89">
        <v>8</v>
      </c>
      <c r="AI13" s="89"/>
      <c r="AJ13" s="89"/>
      <c r="AK13" s="89"/>
      <c r="AL13" s="89"/>
      <c r="AM13" s="90">
        <v>6</v>
      </c>
      <c r="AN13" s="89"/>
      <c r="AO13" s="89">
        <f t="shared" si="2"/>
        <v>7</v>
      </c>
      <c r="AP13" s="89"/>
      <c r="AQ13" s="31">
        <v>6</v>
      </c>
      <c r="AR13" s="69" t="s">
        <v>69</v>
      </c>
      <c r="AS13" s="70" t="s">
        <v>70</v>
      </c>
      <c r="AT13" s="71" t="s">
        <v>71</v>
      </c>
      <c r="AU13" s="77" t="s">
        <v>105</v>
      </c>
      <c r="AV13" s="89">
        <v>7</v>
      </c>
      <c r="AW13" s="89"/>
      <c r="AX13" s="89"/>
      <c r="AY13" s="89"/>
      <c r="AZ13" s="89"/>
      <c r="BA13" s="90">
        <v>7</v>
      </c>
      <c r="BB13" s="89"/>
      <c r="BC13" s="89">
        <f t="shared" si="3"/>
        <v>7</v>
      </c>
      <c r="BD13" s="89"/>
      <c r="BE13" s="31">
        <v>6</v>
      </c>
      <c r="BF13" s="69" t="s">
        <v>69</v>
      </c>
      <c r="BG13" s="70" t="s">
        <v>70</v>
      </c>
      <c r="BH13" s="71" t="s">
        <v>71</v>
      </c>
      <c r="BI13" s="77" t="s">
        <v>105</v>
      </c>
      <c r="BJ13" s="89">
        <v>0</v>
      </c>
      <c r="BK13" s="89"/>
      <c r="BL13" s="89"/>
      <c r="BM13" s="89"/>
      <c r="BN13" s="89"/>
      <c r="BO13" s="90">
        <v>0</v>
      </c>
      <c r="BP13" s="89"/>
      <c r="BQ13" s="89">
        <f t="shared" si="4"/>
        <v>0</v>
      </c>
      <c r="BR13" s="89"/>
      <c r="BS13" s="31">
        <v>6</v>
      </c>
      <c r="BT13" s="69" t="s">
        <v>69</v>
      </c>
      <c r="BU13" s="70" t="s">
        <v>70</v>
      </c>
      <c r="BV13" s="71" t="s">
        <v>71</v>
      </c>
      <c r="BW13" s="77" t="s">
        <v>105</v>
      </c>
      <c r="BX13" s="89">
        <v>8</v>
      </c>
      <c r="BY13" s="89"/>
      <c r="BZ13" s="89"/>
      <c r="CA13" s="89"/>
      <c r="CB13" s="89"/>
      <c r="CC13" s="90">
        <v>8</v>
      </c>
      <c r="CD13" s="89"/>
      <c r="CE13" s="91">
        <f t="shared" si="5"/>
        <v>8</v>
      </c>
      <c r="CF13" s="91"/>
      <c r="CG13" s="31">
        <v>6</v>
      </c>
      <c r="CH13" s="69" t="s">
        <v>69</v>
      </c>
      <c r="CI13" s="70" t="s">
        <v>70</v>
      </c>
      <c r="CJ13" s="71" t="s">
        <v>71</v>
      </c>
      <c r="CK13" s="77" t="s">
        <v>105</v>
      </c>
      <c r="CL13" s="89">
        <v>7</v>
      </c>
      <c r="CM13" s="89"/>
      <c r="CN13" s="89"/>
      <c r="CO13" s="89"/>
      <c r="CP13" s="89"/>
      <c r="CQ13" s="90">
        <v>6</v>
      </c>
      <c r="CR13" s="89"/>
      <c r="CS13" s="91">
        <f t="shared" si="6"/>
        <v>6</v>
      </c>
      <c r="CT13" s="91"/>
    </row>
    <row r="14" spans="1:98" ht="18.75" customHeight="1">
      <c r="A14" s="31">
        <v>7</v>
      </c>
      <c r="B14" s="69" t="s">
        <v>72</v>
      </c>
      <c r="C14" s="70" t="s">
        <v>73</v>
      </c>
      <c r="D14" s="71" t="s">
        <v>74</v>
      </c>
      <c r="E14" s="77" t="s">
        <v>106</v>
      </c>
      <c r="F14" s="91">
        <v>0</v>
      </c>
      <c r="G14" s="91"/>
      <c r="H14" s="91"/>
      <c r="I14" s="91"/>
      <c r="J14" s="91"/>
      <c r="K14" s="91">
        <v>0</v>
      </c>
      <c r="L14" s="91"/>
      <c r="M14" s="89">
        <f t="shared" si="0"/>
        <v>0</v>
      </c>
      <c r="N14" s="91"/>
      <c r="O14" s="31">
        <v>7</v>
      </c>
      <c r="P14" s="69" t="s">
        <v>72</v>
      </c>
      <c r="Q14" s="70" t="s">
        <v>73</v>
      </c>
      <c r="R14" s="71" t="s">
        <v>74</v>
      </c>
      <c r="S14" s="77" t="s">
        <v>106</v>
      </c>
      <c r="T14" s="91">
        <v>0</v>
      </c>
      <c r="U14" s="91"/>
      <c r="V14" s="91"/>
      <c r="W14" s="91"/>
      <c r="X14" s="91"/>
      <c r="Y14" s="91">
        <v>0</v>
      </c>
      <c r="Z14" s="91"/>
      <c r="AA14" s="89">
        <f t="shared" si="1"/>
        <v>0</v>
      </c>
      <c r="AB14" s="89"/>
      <c r="AC14" s="31">
        <v>7</v>
      </c>
      <c r="AD14" s="69" t="s">
        <v>72</v>
      </c>
      <c r="AE14" s="70" t="s">
        <v>73</v>
      </c>
      <c r="AF14" s="71" t="s">
        <v>74</v>
      </c>
      <c r="AG14" s="77" t="s">
        <v>106</v>
      </c>
      <c r="AH14" s="91">
        <v>0</v>
      </c>
      <c r="AI14" s="91"/>
      <c r="AJ14" s="91"/>
      <c r="AK14" s="91"/>
      <c r="AL14" s="91"/>
      <c r="AM14" s="91">
        <v>0</v>
      </c>
      <c r="AN14" s="91"/>
      <c r="AO14" s="89">
        <f t="shared" si="2"/>
        <v>0</v>
      </c>
      <c r="AP14" s="91"/>
      <c r="AQ14" s="31">
        <v>7</v>
      </c>
      <c r="AR14" s="69" t="s">
        <v>72</v>
      </c>
      <c r="AS14" s="70" t="s">
        <v>73</v>
      </c>
      <c r="AT14" s="71" t="s">
        <v>74</v>
      </c>
      <c r="AU14" s="77" t="s">
        <v>106</v>
      </c>
      <c r="AV14" s="91">
        <v>0</v>
      </c>
      <c r="AW14" s="91"/>
      <c r="AX14" s="91"/>
      <c r="AY14" s="91"/>
      <c r="AZ14" s="91"/>
      <c r="BA14" s="91">
        <v>0</v>
      </c>
      <c r="BB14" s="91"/>
      <c r="BC14" s="89">
        <f t="shared" si="3"/>
        <v>0</v>
      </c>
      <c r="BD14" s="91"/>
      <c r="BE14" s="31">
        <v>7</v>
      </c>
      <c r="BF14" s="69" t="s">
        <v>72</v>
      </c>
      <c r="BG14" s="70" t="s">
        <v>73</v>
      </c>
      <c r="BH14" s="71" t="s">
        <v>74</v>
      </c>
      <c r="BI14" s="77" t="s">
        <v>106</v>
      </c>
      <c r="BJ14" s="91">
        <v>0</v>
      </c>
      <c r="BK14" s="91"/>
      <c r="BL14" s="91"/>
      <c r="BM14" s="91"/>
      <c r="BN14" s="91"/>
      <c r="BO14" s="91">
        <v>0</v>
      </c>
      <c r="BP14" s="91"/>
      <c r="BQ14" s="89">
        <f t="shared" si="4"/>
        <v>0</v>
      </c>
      <c r="BR14" s="91"/>
      <c r="BS14" s="31">
        <v>7</v>
      </c>
      <c r="BT14" s="69" t="s">
        <v>72</v>
      </c>
      <c r="BU14" s="70" t="s">
        <v>73</v>
      </c>
      <c r="BV14" s="71" t="s">
        <v>74</v>
      </c>
      <c r="BW14" s="77" t="s">
        <v>106</v>
      </c>
      <c r="BX14" s="91">
        <v>0</v>
      </c>
      <c r="BY14" s="91"/>
      <c r="BZ14" s="91"/>
      <c r="CA14" s="91"/>
      <c r="CB14" s="91"/>
      <c r="CC14" s="91">
        <v>0</v>
      </c>
      <c r="CD14" s="91"/>
      <c r="CE14" s="91">
        <f t="shared" si="5"/>
        <v>0</v>
      </c>
      <c r="CF14" s="91"/>
      <c r="CG14" s="31">
        <v>7</v>
      </c>
      <c r="CH14" s="69" t="s">
        <v>72</v>
      </c>
      <c r="CI14" s="70" t="s">
        <v>73</v>
      </c>
      <c r="CJ14" s="71" t="s">
        <v>74</v>
      </c>
      <c r="CK14" s="77" t="s">
        <v>106</v>
      </c>
      <c r="CL14" s="91">
        <v>0</v>
      </c>
      <c r="CM14" s="91"/>
      <c r="CN14" s="91"/>
      <c r="CO14" s="91"/>
      <c r="CP14" s="91"/>
      <c r="CQ14" s="91">
        <v>0</v>
      </c>
      <c r="CR14" s="91"/>
      <c r="CS14" s="91">
        <f t="shared" si="6"/>
        <v>0</v>
      </c>
      <c r="CT14" s="91"/>
    </row>
    <row r="15" spans="1:98" ht="18.75" customHeight="1">
      <c r="A15" s="31">
        <v>8</v>
      </c>
      <c r="B15" s="69" t="s">
        <v>75</v>
      </c>
      <c r="C15" s="72" t="s">
        <v>76</v>
      </c>
      <c r="D15" s="73" t="s">
        <v>77</v>
      </c>
      <c r="E15" s="77" t="s">
        <v>107</v>
      </c>
      <c r="F15" s="89">
        <v>8</v>
      </c>
      <c r="G15" s="89"/>
      <c r="H15" s="89"/>
      <c r="I15" s="89"/>
      <c r="J15" s="89"/>
      <c r="K15" s="90">
        <v>9</v>
      </c>
      <c r="L15" s="89"/>
      <c r="M15" s="89">
        <f t="shared" si="0"/>
        <v>9</v>
      </c>
      <c r="N15" s="91"/>
      <c r="O15" s="31">
        <v>8</v>
      </c>
      <c r="P15" s="69" t="s">
        <v>75</v>
      </c>
      <c r="Q15" s="72" t="s">
        <v>76</v>
      </c>
      <c r="R15" s="73" t="s">
        <v>77</v>
      </c>
      <c r="S15" s="77" t="s">
        <v>107</v>
      </c>
      <c r="T15" s="89">
        <v>7</v>
      </c>
      <c r="U15" s="89"/>
      <c r="V15" s="89"/>
      <c r="W15" s="89"/>
      <c r="X15" s="89"/>
      <c r="Y15" s="90">
        <v>7</v>
      </c>
      <c r="Z15" s="89"/>
      <c r="AA15" s="89">
        <f t="shared" si="1"/>
        <v>7</v>
      </c>
      <c r="AB15" s="89"/>
      <c r="AC15" s="31">
        <v>8</v>
      </c>
      <c r="AD15" s="69" t="s">
        <v>75</v>
      </c>
      <c r="AE15" s="72" t="s">
        <v>76</v>
      </c>
      <c r="AF15" s="73" t="s">
        <v>77</v>
      </c>
      <c r="AG15" s="77" t="s">
        <v>107</v>
      </c>
      <c r="AH15" s="89">
        <v>8</v>
      </c>
      <c r="AI15" s="89"/>
      <c r="AJ15" s="89"/>
      <c r="AK15" s="89"/>
      <c r="AL15" s="89"/>
      <c r="AM15" s="90">
        <v>8</v>
      </c>
      <c r="AN15" s="89"/>
      <c r="AO15" s="89">
        <f t="shared" si="2"/>
        <v>8</v>
      </c>
      <c r="AP15" s="91"/>
      <c r="AQ15" s="31">
        <v>8</v>
      </c>
      <c r="AR15" s="69" t="s">
        <v>75</v>
      </c>
      <c r="AS15" s="72" t="s">
        <v>76</v>
      </c>
      <c r="AT15" s="73" t="s">
        <v>77</v>
      </c>
      <c r="AU15" s="77" t="s">
        <v>107</v>
      </c>
      <c r="AV15" s="89">
        <v>8</v>
      </c>
      <c r="AW15" s="89"/>
      <c r="AX15" s="89"/>
      <c r="AY15" s="89"/>
      <c r="AZ15" s="89"/>
      <c r="BA15" s="90">
        <v>7</v>
      </c>
      <c r="BB15" s="89"/>
      <c r="BC15" s="89">
        <f t="shared" si="3"/>
        <v>7</v>
      </c>
      <c r="BD15" s="91"/>
      <c r="BE15" s="31">
        <v>8</v>
      </c>
      <c r="BF15" s="69" t="s">
        <v>75</v>
      </c>
      <c r="BG15" s="72" t="s">
        <v>76</v>
      </c>
      <c r="BH15" s="73" t="s">
        <v>77</v>
      </c>
      <c r="BI15" s="77" t="s">
        <v>107</v>
      </c>
      <c r="BJ15" s="89">
        <v>7</v>
      </c>
      <c r="BK15" s="89"/>
      <c r="BL15" s="89"/>
      <c r="BM15" s="89"/>
      <c r="BN15" s="89"/>
      <c r="BO15" s="90">
        <v>5</v>
      </c>
      <c r="BP15" s="89"/>
      <c r="BQ15" s="89">
        <f t="shared" si="4"/>
        <v>6</v>
      </c>
      <c r="BR15" s="91"/>
      <c r="BS15" s="31">
        <v>8</v>
      </c>
      <c r="BT15" s="69" t="s">
        <v>75</v>
      </c>
      <c r="BU15" s="72" t="s">
        <v>76</v>
      </c>
      <c r="BV15" s="73" t="s">
        <v>77</v>
      </c>
      <c r="BW15" s="77" t="s">
        <v>107</v>
      </c>
      <c r="BX15" s="89">
        <v>8</v>
      </c>
      <c r="BY15" s="89"/>
      <c r="BZ15" s="89"/>
      <c r="CA15" s="89"/>
      <c r="CB15" s="89"/>
      <c r="CC15" s="90">
        <v>8</v>
      </c>
      <c r="CD15" s="89"/>
      <c r="CE15" s="91">
        <f t="shared" si="5"/>
        <v>8</v>
      </c>
      <c r="CF15" s="91"/>
      <c r="CG15" s="31">
        <v>8</v>
      </c>
      <c r="CH15" s="69" t="s">
        <v>75</v>
      </c>
      <c r="CI15" s="72" t="s">
        <v>76</v>
      </c>
      <c r="CJ15" s="73" t="s">
        <v>77</v>
      </c>
      <c r="CK15" s="77" t="s">
        <v>107</v>
      </c>
      <c r="CL15" s="89">
        <v>8</v>
      </c>
      <c r="CM15" s="89"/>
      <c r="CN15" s="89"/>
      <c r="CO15" s="89"/>
      <c r="CP15" s="89"/>
      <c r="CQ15" s="90">
        <v>6</v>
      </c>
      <c r="CR15" s="89"/>
      <c r="CS15" s="91">
        <f t="shared" si="6"/>
        <v>7</v>
      </c>
      <c r="CT15" s="91"/>
    </row>
    <row r="16" spans="1:98" ht="18.75" customHeight="1">
      <c r="A16" s="31">
        <v>9</v>
      </c>
      <c r="B16" s="69" t="s">
        <v>78</v>
      </c>
      <c r="C16" s="70" t="s">
        <v>79</v>
      </c>
      <c r="D16" s="71" t="s">
        <v>80</v>
      </c>
      <c r="E16" s="77" t="s">
        <v>108</v>
      </c>
      <c r="F16" s="89">
        <v>0</v>
      </c>
      <c r="G16" s="89"/>
      <c r="H16" s="89"/>
      <c r="I16" s="89"/>
      <c r="J16" s="89"/>
      <c r="K16" s="90">
        <v>0</v>
      </c>
      <c r="L16" s="89"/>
      <c r="M16" s="89">
        <f t="shared" si="0"/>
        <v>0</v>
      </c>
      <c r="N16" s="89"/>
      <c r="O16" s="31">
        <v>9</v>
      </c>
      <c r="P16" s="69" t="s">
        <v>78</v>
      </c>
      <c r="Q16" s="70" t="s">
        <v>79</v>
      </c>
      <c r="R16" s="71" t="s">
        <v>80</v>
      </c>
      <c r="S16" s="77" t="s">
        <v>108</v>
      </c>
      <c r="T16" s="89">
        <v>0</v>
      </c>
      <c r="U16" s="89"/>
      <c r="V16" s="89"/>
      <c r="W16" s="89"/>
      <c r="X16" s="89"/>
      <c r="Y16" s="90">
        <v>0</v>
      </c>
      <c r="Z16" s="89"/>
      <c r="AA16" s="89">
        <f t="shared" si="1"/>
        <v>0</v>
      </c>
      <c r="AB16" s="89"/>
      <c r="AC16" s="31">
        <v>9</v>
      </c>
      <c r="AD16" s="69" t="s">
        <v>78</v>
      </c>
      <c r="AE16" s="70" t="s">
        <v>79</v>
      </c>
      <c r="AF16" s="71" t="s">
        <v>80</v>
      </c>
      <c r="AG16" s="77" t="s">
        <v>108</v>
      </c>
      <c r="AH16" s="89">
        <v>0</v>
      </c>
      <c r="AI16" s="89"/>
      <c r="AJ16" s="89"/>
      <c r="AK16" s="89"/>
      <c r="AL16" s="89"/>
      <c r="AM16" s="90">
        <v>0</v>
      </c>
      <c r="AN16" s="89"/>
      <c r="AO16" s="89">
        <f t="shared" si="2"/>
        <v>0</v>
      </c>
      <c r="AP16" s="89"/>
      <c r="AQ16" s="31">
        <v>9</v>
      </c>
      <c r="AR16" s="69" t="s">
        <v>78</v>
      </c>
      <c r="AS16" s="70" t="s">
        <v>79</v>
      </c>
      <c r="AT16" s="71" t="s">
        <v>80</v>
      </c>
      <c r="AU16" s="77" t="s">
        <v>108</v>
      </c>
      <c r="AV16" s="89">
        <v>0</v>
      </c>
      <c r="AW16" s="89"/>
      <c r="AX16" s="89"/>
      <c r="AY16" s="89"/>
      <c r="AZ16" s="89"/>
      <c r="BA16" s="90">
        <v>0</v>
      </c>
      <c r="BB16" s="89"/>
      <c r="BC16" s="89">
        <f t="shared" si="3"/>
        <v>0</v>
      </c>
      <c r="BD16" s="89"/>
      <c r="BE16" s="31">
        <v>9</v>
      </c>
      <c r="BF16" s="69" t="s">
        <v>78</v>
      </c>
      <c r="BG16" s="70" t="s">
        <v>79</v>
      </c>
      <c r="BH16" s="71" t="s">
        <v>80</v>
      </c>
      <c r="BI16" s="77" t="s">
        <v>108</v>
      </c>
      <c r="BJ16" s="89">
        <v>0</v>
      </c>
      <c r="BK16" s="89"/>
      <c r="BL16" s="89"/>
      <c r="BM16" s="89"/>
      <c r="BN16" s="89"/>
      <c r="BO16" s="90">
        <v>0</v>
      </c>
      <c r="BP16" s="89"/>
      <c r="BQ16" s="89">
        <f t="shared" si="4"/>
        <v>0</v>
      </c>
      <c r="BR16" s="89"/>
      <c r="BS16" s="31">
        <v>9</v>
      </c>
      <c r="BT16" s="69" t="s">
        <v>78</v>
      </c>
      <c r="BU16" s="70" t="s">
        <v>79</v>
      </c>
      <c r="BV16" s="71" t="s">
        <v>80</v>
      </c>
      <c r="BW16" s="77" t="s">
        <v>108</v>
      </c>
      <c r="BX16" s="89">
        <v>0</v>
      </c>
      <c r="BY16" s="89"/>
      <c r="BZ16" s="89"/>
      <c r="CA16" s="89"/>
      <c r="CB16" s="89"/>
      <c r="CC16" s="90">
        <v>0</v>
      </c>
      <c r="CD16" s="89"/>
      <c r="CE16" s="91">
        <f t="shared" si="5"/>
        <v>0</v>
      </c>
      <c r="CF16" s="91"/>
      <c r="CG16" s="31">
        <v>9</v>
      </c>
      <c r="CH16" s="69" t="s">
        <v>78</v>
      </c>
      <c r="CI16" s="70" t="s">
        <v>79</v>
      </c>
      <c r="CJ16" s="71" t="s">
        <v>80</v>
      </c>
      <c r="CK16" s="77" t="s">
        <v>108</v>
      </c>
      <c r="CL16" s="89">
        <v>0</v>
      </c>
      <c r="CM16" s="89"/>
      <c r="CN16" s="89"/>
      <c r="CO16" s="89"/>
      <c r="CP16" s="89"/>
      <c r="CQ16" s="90">
        <v>0</v>
      </c>
      <c r="CR16" s="89"/>
      <c r="CS16" s="91">
        <f t="shared" si="6"/>
        <v>0</v>
      </c>
      <c r="CT16" s="91"/>
    </row>
    <row r="17" spans="1:98" ht="18.75" customHeight="1">
      <c r="A17" s="31">
        <v>10</v>
      </c>
      <c r="B17" s="69" t="s">
        <v>81</v>
      </c>
      <c r="C17" s="70" t="s">
        <v>47</v>
      </c>
      <c r="D17" s="71" t="s">
        <v>80</v>
      </c>
      <c r="E17" s="77" t="s">
        <v>109</v>
      </c>
      <c r="F17" s="89">
        <v>0</v>
      </c>
      <c r="G17" s="89"/>
      <c r="H17" s="89"/>
      <c r="I17" s="89"/>
      <c r="J17" s="89"/>
      <c r="K17" s="90">
        <v>0</v>
      </c>
      <c r="L17" s="89"/>
      <c r="M17" s="89">
        <f t="shared" si="0"/>
        <v>0</v>
      </c>
      <c r="N17" s="89"/>
      <c r="O17" s="31">
        <v>10</v>
      </c>
      <c r="P17" s="69" t="s">
        <v>81</v>
      </c>
      <c r="Q17" s="70" t="s">
        <v>47</v>
      </c>
      <c r="R17" s="71" t="s">
        <v>80</v>
      </c>
      <c r="S17" s="77" t="s">
        <v>109</v>
      </c>
      <c r="T17" s="89">
        <v>0</v>
      </c>
      <c r="U17" s="89"/>
      <c r="V17" s="89"/>
      <c r="W17" s="89"/>
      <c r="X17" s="89"/>
      <c r="Y17" s="90">
        <v>0</v>
      </c>
      <c r="Z17" s="89"/>
      <c r="AA17" s="89">
        <f t="shared" si="1"/>
        <v>0</v>
      </c>
      <c r="AB17" s="89"/>
      <c r="AC17" s="31">
        <v>10</v>
      </c>
      <c r="AD17" s="69" t="s">
        <v>81</v>
      </c>
      <c r="AE17" s="70" t="s">
        <v>47</v>
      </c>
      <c r="AF17" s="71" t="s">
        <v>80</v>
      </c>
      <c r="AG17" s="77" t="s">
        <v>109</v>
      </c>
      <c r="AH17" s="89">
        <v>0</v>
      </c>
      <c r="AI17" s="89"/>
      <c r="AJ17" s="89"/>
      <c r="AK17" s="89"/>
      <c r="AL17" s="89"/>
      <c r="AM17" s="90">
        <v>0</v>
      </c>
      <c r="AN17" s="89"/>
      <c r="AO17" s="89">
        <f t="shared" si="2"/>
        <v>0</v>
      </c>
      <c r="AP17" s="89"/>
      <c r="AQ17" s="31">
        <v>10</v>
      </c>
      <c r="AR17" s="69" t="s">
        <v>81</v>
      </c>
      <c r="AS17" s="70" t="s">
        <v>47</v>
      </c>
      <c r="AT17" s="71" t="s">
        <v>80</v>
      </c>
      <c r="AU17" s="77" t="s">
        <v>109</v>
      </c>
      <c r="AV17" s="89">
        <v>0</v>
      </c>
      <c r="AW17" s="89"/>
      <c r="AX17" s="89"/>
      <c r="AY17" s="89"/>
      <c r="AZ17" s="89"/>
      <c r="BA17" s="90">
        <v>0</v>
      </c>
      <c r="BB17" s="89"/>
      <c r="BC17" s="89">
        <f t="shared" si="3"/>
        <v>0</v>
      </c>
      <c r="BD17" s="89"/>
      <c r="BE17" s="31">
        <v>10</v>
      </c>
      <c r="BF17" s="69" t="s">
        <v>81</v>
      </c>
      <c r="BG17" s="70" t="s">
        <v>47</v>
      </c>
      <c r="BH17" s="71" t="s">
        <v>80</v>
      </c>
      <c r="BI17" s="77" t="s">
        <v>109</v>
      </c>
      <c r="BJ17" s="89">
        <v>0</v>
      </c>
      <c r="BK17" s="89"/>
      <c r="BL17" s="89"/>
      <c r="BM17" s="89"/>
      <c r="BN17" s="89"/>
      <c r="BO17" s="90">
        <v>0</v>
      </c>
      <c r="BP17" s="89"/>
      <c r="BQ17" s="89">
        <f t="shared" si="4"/>
        <v>0</v>
      </c>
      <c r="BR17" s="89"/>
      <c r="BS17" s="31">
        <v>10</v>
      </c>
      <c r="BT17" s="69" t="s">
        <v>81</v>
      </c>
      <c r="BU17" s="70" t="s">
        <v>47</v>
      </c>
      <c r="BV17" s="71" t="s">
        <v>80</v>
      </c>
      <c r="BW17" s="77" t="s">
        <v>109</v>
      </c>
      <c r="BX17" s="89">
        <v>0</v>
      </c>
      <c r="BY17" s="89"/>
      <c r="BZ17" s="89"/>
      <c r="CA17" s="89"/>
      <c r="CB17" s="89"/>
      <c r="CC17" s="90">
        <v>0</v>
      </c>
      <c r="CD17" s="89"/>
      <c r="CE17" s="91">
        <f t="shared" si="5"/>
        <v>0</v>
      </c>
      <c r="CF17" s="91"/>
      <c r="CG17" s="31">
        <v>10</v>
      </c>
      <c r="CH17" s="69" t="s">
        <v>81</v>
      </c>
      <c r="CI17" s="70" t="s">
        <v>47</v>
      </c>
      <c r="CJ17" s="71" t="s">
        <v>80</v>
      </c>
      <c r="CK17" s="77" t="s">
        <v>109</v>
      </c>
      <c r="CL17" s="89">
        <v>0</v>
      </c>
      <c r="CM17" s="89"/>
      <c r="CN17" s="89"/>
      <c r="CO17" s="89"/>
      <c r="CP17" s="89"/>
      <c r="CQ17" s="90">
        <v>0</v>
      </c>
      <c r="CR17" s="89"/>
      <c r="CS17" s="91">
        <f t="shared" si="6"/>
        <v>0</v>
      </c>
      <c r="CT17" s="91"/>
    </row>
    <row r="18" spans="1:98" ht="18.75" customHeight="1">
      <c r="A18" s="31">
        <v>11</v>
      </c>
      <c r="B18" s="69" t="s">
        <v>83</v>
      </c>
      <c r="C18" s="70" t="s">
        <v>51</v>
      </c>
      <c r="D18" s="71" t="s">
        <v>84</v>
      </c>
      <c r="E18" s="77" t="s">
        <v>111</v>
      </c>
      <c r="F18" s="89">
        <v>9</v>
      </c>
      <c r="G18" s="89"/>
      <c r="H18" s="89"/>
      <c r="I18" s="89"/>
      <c r="J18" s="89"/>
      <c r="K18" s="90">
        <v>8</v>
      </c>
      <c r="L18" s="89"/>
      <c r="M18" s="89">
        <f t="shared" si="0"/>
        <v>8</v>
      </c>
      <c r="N18" s="89"/>
      <c r="O18" s="31">
        <v>11</v>
      </c>
      <c r="P18" s="69" t="s">
        <v>83</v>
      </c>
      <c r="Q18" s="70" t="s">
        <v>51</v>
      </c>
      <c r="R18" s="71" t="s">
        <v>84</v>
      </c>
      <c r="S18" s="77" t="s">
        <v>111</v>
      </c>
      <c r="T18" s="89">
        <v>6</v>
      </c>
      <c r="U18" s="89"/>
      <c r="V18" s="89"/>
      <c r="W18" s="89"/>
      <c r="X18" s="89"/>
      <c r="Y18" s="90">
        <v>4</v>
      </c>
      <c r="Z18" s="89"/>
      <c r="AA18" s="89">
        <f t="shared" si="1"/>
        <v>5</v>
      </c>
      <c r="AB18" s="89"/>
      <c r="AC18" s="31">
        <v>11</v>
      </c>
      <c r="AD18" s="69" t="s">
        <v>83</v>
      </c>
      <c r="AE18" s="70" t="s">
        <v>51</v>
      </c>
      <c r="AF18" s="71" t="s">
        <v>84</v>
      </c>
      <c r="AG18" s="77" t="s">
        <v>111</v>
      </c>
      <c r="AH18" s="89">
        <v>8</v>
      </c>
      <c r="AI18" s="89"/>
      <c r="AJ18" s="89"/>
      <c r="AK18" s="89"/>
      <c r="AL18" s="89"/>
      <c r="AM18" s="90">
        <v>8</v>
      </c>
      <c r="AN18" s="89"/>
      <c r="AO18" s="89">
        <f t="shared" si="2"/>
        <v>8</v>
      </c>
      <c r="AP18" s="89"/>
      <c r="AQ18" s="31">
        <v>11</v>
      </c>
      <c r="AR18" s="69" t="s">
        <v>83</v>
      </c>
      <c r="AS18" s="70" t="s">
        <v>51</v>
      </c>
      <c r="AT18" s="71" t="s">
        <v>84</v>
      </c>
      <c r="AU18" s="77" t="s">
        <v>111</v>
      </c>
      <c r="AV18" s="89">
        <v>7</v>
      </c>
      <c r="AW18" s="89"/>
      <c r="AX18" s="89"/>
      <c r="AY18" s="89"/>
      <c r="AZ18" s="89"/>
      <c r="BA18" s="90">
        <v>7</v>
      </c>
      <c r="BB18" s="89"/>
      <c r="BC18" s="89">
        <f t="shared" si="3"/>
        <v>7</v>
      </c>
      <c r="BD18" s="89"/>
      <c r="BE18" s="31">
        <v>11</v>
      </c>
      <c r="BF18" s="69" t="s">
        <v>83</v>
      </c>
      <c r="BG18" s="70" t="s">
        <v>51</v>
      </c>
      <c r="BH18" s="71" t="s">
        <v>84</v>
      </c>
      <c r="BI18" s="77" t="s">
        <v>111</v>
      </c>
      <c r="BJ18" s="89">
        <v>7</v>
      </c>
      <c r="BK18" s="89"/>
      <c r="BL18" s="89"/>
      <c r="BM18" s="89"/>
      <c r="BN18" s="89"/>
      <c r="BO18" s="90">
        <v>5</v>
      </c>
      <c r="BP18" s="89"/>
      <c r="BQ18" s="89">
        <f t="shared" si="4"/>
        <v>6</v>
      </c>
      <c r="BR18" s="89"/>
      <c r="BS18" s="31">
        <v>11</v>
      </c>
      <c r="BT18" s="69" t="s">
        <v>83</v>
      </c>
      <c r="BU18" s="70" t="s">
        <v>51</v>
      </c>
      <c r="BV18" s="71" t="s">
        <v>84</v>
      </c>
      <c r="BW18" s="77" t="s">
        <v>111</v>
      </c>
      <c r="BX18" s="89">
        <v>9</v>
      </c>
      <c r="BY18" s="89"/>
      <c r="BZ18" s="89"/>
      <c r="CA18" s="89"/>
      <c r="CB18" s="89"/>
      <c r="CC18" s="90">
        <v>8</v>
      </c>
      <c r="CD18" s="89"/>
      <c r="CE18" s="91">
        <f t="shared" si="5"/>
        <v>8</v>
      </c>
      <c r="CF18" s="91"/>
      <c r="CG18" s="31">
        <v>11</v>
      </c>
      <c r="CH18" s="69" t="s">
        <v>83</v>
      </c>
      <c r="CI18" s="70" t="s">
        <v>51</v>
      </c>
      <c r="CJ18" s="71" t="s">
        <v>84</v>
      </c>
      <c r="CK18" s="77" t="s">
        <v>111</v>
      </c>
      <c r="CL18" s="89">
        <v>8</v>
      </c>
      <c r="CM18" s="89"/>
      <c r="CN18" s="89"/>
      <c r="CO18" s="89"/>
      <c r="CP18" s="89"/>
      <c r="CQ18" s="90">
        <v>5</v>
      </c>
      <c r="CR18" s="89"/>
      <c r="CS18" s="91">
        <f t="shared" si="6"/>
        <v>6</v>
      </c>
      <c r="CT18" s="91"/>
    </row>
    <row r="19" spans="1:98" ht="18.75" customHeight="1">
      <c r="A19" s="31">
        <v>12</v>
      </c>
      <c r="B19" s="69" t="s">
        <v>85</v>
      </c>
      <c r="C19" s="70" t="s">
        <v>52</v>
      </c>
      <c r="D19" s="71" t="s">
        <v>86</v>
      </c>
      <c r="E19" s="77" t="s">
        <v>112</v>
      </c>
      <c r="F19" s="89">
        <v>0</v>
      </c>
      <c r="G19" s="89"/>
      <c r="H19" s="89"/>
      <c r="I19" s="89"/>
      <c r="J19" s="89"/>
      <c r="K19" s="90">
        <v>0</v>
      </c>
      <c r="L19" s="89"/>
      <c r="M19" s="89">
        <f t="shared" si="0"/>
        <v>0</v>
      </c>
      <c r="N19" s="89"/>
      <c r="O19" s="31">
        <v>12</v>
      </c>
      <c r="P19" s="69" t="s">
        <v>85</v>
      </c>
      <c r="Q19" s="70" t="s">
        <v>52</v>
      </c>
      <c r="R19" s="71" t="s">
        <v>86</v>
      </c>
      <c r="S19" s="77" t="s">
        <v>112</v>
      </c>
      <c r="T19" s="89">
        <v>0</v>
      </c>
      <c r="U19" s="89"/>
      <c r="V19" s="89"/>
      <c r="W19" s="89"/>
      <c r="X19" s="89"/>
      <c r="Y19" s="90">
        <v>0</v>
      </c>
      <c r="Z19" s="89"/>
      <c r="AA19" s="89">
        <f t="shared" si="1"/>
        <v>0</v>
      </c>
      <c r="AB19" s="89"/>
      <c r="AC19" s="31">
        <v>12</v>
      </c>
      <c r="AD19" s="69" t="s">
        <v>85</v>
      </c>
      <c r="AE19" s="70" t="s">
        <v>52</v>
      </c>
      <c r="AF19" s="71" t="s">
        <v>86</v>
      </c>
      <c r="AG19" s="77" t="s">
        <v>112</v>
      </c>
      <c r="AH19" s="89">
        <v>0</v>
      </c>
      <c r="AI19" s="89"/>
      <c r="AJ19" s="89"/>
      <c r="AK19" s="89"/>
      <c r="AL19" s="89"/>
      <c r="AM19" s="90">
        <v>0</v>
      </c>
      <c r="AN19" s="89"/>
      <c r="AO19" s="89">
        <f t="shared" si="2"/>
        <v>0</v>
      </c>
      <c r="AP19" s="89"/>
      <c r="AQ19" s="31">
        <v>12</v>
      </c>
      <c r="AR19" s="69" t="s">
        <v>85</v>
      </c>
      <c r="AS19" s="70" t="s">
        <v>52</v>
      </c>
      <c r="AT19" s="71" t="s">
        <v>86</v>
      </c>
      <c r="AU19" s="77" t="s">
        <v>112</v>
      </c>
      <c r="AV19" s="89">
        <v>0</v>
      </c>
      <c r="AW19" s="89"/>
      <c r="AX19" s="89"/>
      <c r="AY19" s="89"/>
      <c r="AZ19" s="89"/>
      <c r="BA19" s="90">
        <v>0</v>
      </c>
      <c r="BB19" s="89"/>
      <c r="BC19" s="89">
        <f t="shared" si="3"/>
        <v>0</v>
      </c>
      <c r="BD19" s="89"/>
      <c r="BE19" s="31">
        <v>12</v>
      </c>
      <c r="BF19" s="69" t="s">
        <v>85</v>
      </c>
      <c r="BG19" s="70" t="s">
        <v>52</v>
      </c>
      <c r="BH19" s="71" t="s">
        <v>86</v>
      </c>
      <c r="BI19" s="77" t="s">
        <v>112</v>
      </c>
      <c r="BJ19" s="89">
        <v>0</v>
      </c>
      <c r="BK19" s="89"/>
      <c r="BL19" s="89"/>
      <c r="BM19" s="89"/>
      <c r="BN19" s="89"/>
      <c r="BO19" s="90">
        <v>0</v>
      </c>
      <c r="BP19" s="89"/>
      <c r="BQ19" s="89">
        <f t="shared" si="4"/>
        <v>0</v>
      </c>
      <c r="BR19" s="89"/>
      <c r="BS19" s="31">
        <v>12</v>
      </c>
      <c r="BT19" s="69" t="s">
        <v>85</v>
      </c>
      <c r="BU19" s="70" t="s">
        <v>52</v>
      </c>
      <c r="BV19" s="71" t="s">
        <v>86</v>
      </c>
      <c r="BW19" s="77" t="s">
        <v>112</v>
      </c>
      <c r="BX19" s="89">
        <v>0</v>
      </c>
      <c r="BY19" s="89"/>
      <c r="BZ19" s="89"/>
      <c r="CA19" s="89"/>
      <c r="CB19" s="89"/>
      <c r="CC19" s="90">
        <v>0</v>
      </c>
      <c r="CD19" s="89"/>
      <c r="CE19" s="91">
        <f t="shared" si="5"/>
        <v>0</v>
      </c>
      <c r="CF19" s="91"/>
      <c r="CG19" s="31">
        <v>12</v>
      </c>
      <c r="CH19" s="69" t="s">
        <v>85</v>
      </c>
      <c r="CI19" s="70" t="s">
        <v>52</v>
      </c>
      <c r="CJ19" s="71" t="s">
        <v>86</v>
      </c>
      <c r="CK19" s="77" t="s">
        <v>112</v>
      </c>
      <c r="CL19" s="89">
        <v>0</v>
      </c>
      <c r="CM19" s="89"/>
      <c r="CN19" s="89"/>
      <c r="CO19" s="89"/>
      <c r="CP19" s="89"/>
      <c r="CQ19" s="90">
        <v>0</v>
      </c>
      <c r="CR19" s="89"/>
      <c r="CS19" s="91">
        <f t="shared" si="6"/>
        <v>0</v>
      </c>
      <c r="CT19" s="91"/>
    </row>
    <row r="20" spans="1:98" ht="18.75" customHeight="1">
      <c r="A20" s="31">
        <v>13</v>
      </c>
      <c r="B20" s="69" t="s">
        <v>88</v>
      </c>
      <c r="C20" s="70" t="s">
        <v>51</v>
      </c>
      <c r="D20" s="71" t="s">
        <v>48</v>
      </c>
      <c r="E20" s="77" t="s">
        <v>114</v>
      </c>
      <c r="F20" s="89">
        <v>0</v>
      </c>
      <c r="G20" s="89"/>
      <c r="H20" s="93"/>
      <c r="I20" s="93"/>
      <c r="J20" s="93"/>
      <c r="K20" s="126">
        <v>0</v>
      </c>
      <c r="L20" s="93"/>
      <c r="M20" s="89">
        <f t="shared" si="0"/>
        <v>0</v>
      </c>
      <c r="N20" s="91"/>
      <c r="O20" s="31">
        <v>13</v>
      </c>
      <c r="P20" s="69" t="s">
        <v>88</v>
      </c>
      <c r="Q20" s="70" t="s">
        <v>51</v>
      </c>
      <c r="R20" s="71" t="s">
        <v>48</v>
      </c>
      <c r="S20" s="77" t="s">
        <v>114</v>
      </c>
      <c r="T20" s="89">
        <v>0</v>
      </c>
      <c r="U20" s="89"/>
      <c r="V20" s="93"/>
      <c r="W20" s="93"/>
      <c r="X20" s="93"/>
      <c r="Y20" s="126">
        <v>0</v>
      </c>
      <c r="Z20" s="93"/>
      <c r="AA20" s="89">
        <f t="shared" si="1"/>
        <v>0</v>
      </c>
      <c r="AB20" s="89"/>
      <c r="AC20" s="31">
        <v>13</v>
      </c>
      <c r="AD20" s="69" t="s">
        <v>88</v>
      </c>
      <c r="AE20" s="70" t="s">
        <v>51</v>
      </c>
      <c r="AF20" s="71" t="s">
        <v>48</v>
      </c>
      <c r="AG20" s="77" t="s">
        <v>114</v>
      </c>
      <c r="AH20" s="89">
        <v>0</v>
      </c>
      <c r="AI20" s="89"/>
      <c r="AJ20" s="93"/>
      <c r="AK20" s="93"/>
      <c r="AL20" s="93"/>
      <c r="AM20" s="126">
        <v>0</v>
      </c>
      <c r="AN20" s="93"/>
      <c r="AO20" s="89">
        <f t="shared" si="2"/>
        <v>0</v>
      </c>
      <c r="AP20" s="91"/>
      <c r="AQ20" s="31">
        <v>13</v>
      </c>
      <c r="AR20" s="69" t="s">
        <v>88</v>
      </c>
      <c r="AS20" s="70" t="s">
        <v>51</v>
      </c>
      <c r="AT20" s="71" t="s">
        <v>48</v>
      </c>
      <c r="AU20" s="77" t="s">
        <v>114</v>
      </c>
      <c r="AV20" s="89">
        <v>0</v>
      </c>
      <c r="AW20" s="89"/>
      <c r="AX20" s="93"/>
      <c r="AY20" s="93"/>
      <c r="AZ20" s="93"/>
      <c r="BA20" s="126">
        <v>0</v>
      </c>
      <c r="BB20" s="93"/>
      <c r="BC20" s="89">
        <f t="shared" si="3"/>
        <v>0</v>
      </c>
      <c r="BD20" s="91"/>
      <c r="BE20" s="31">
        <v>13</v>
      </c>
      <c r="BF20" s="69" t="s">
        <v>88</v>
      </c>
      <c r="BG20" s="70" t="s">
        <v>51</v>
      </c>
      <c r="BH20" s="71" t="s">
        <v>48</v>
      </c>
      <c r="BI20" s="77" t="s">
        <v>114</v>
      </c>
      <c r="BJ20" s="89">
        <v>0</v>
      </c>
      <c r="BK20" s="89"/>
      <c r="BL20" s="93"/>
      <c r="BM20" s="93"/>
      <c r="BN20" s="93"/>
      <c r="BO20" s="126">
        <v>0</v>
      </c>
      <c r="BP20" s="93"/>
      <c r="BQ20" s="89">
        <f t="shared" si="4"/>
        <v>0</v>
      </c>
      <c r="BR20" s="91"/>
      <c r="BS20" s="31">
        <v>13</v>
      </c>
      <c r="BT20" s="69" t="s">
        <v>88</v>
      </c>
      <c r="BU20" s="70" t="s">
        <v>51</v>
      </c>
      <c r="BV20" s="71" t="s">
        <v>48</v>
      </c>
      <c r="BW20" s="77" t="s">
        <v>114</v>
      </c>
      <c r="BX20" s="89">
        <v>0</v>
      </c>
      <c r="BY20" s="89"/>
      <c r="BZ20" s="93"/>
      <c r="CA20" s="93"/>
      <c r="CB20" s="93"/>
      <c r="CC20" s="126">
        <v>0</v>
      </c>
      <c r="CD20" s="93"/>
      <c r="CE20" s="91">
        <f t="shared" si="5"/>
        <v>0</v>
      </c>
      <c r="CF20" s="91"/>
      <c r="CG20" s="31">
        <v>13</v>
      </c>
      <c r="CH20" s="69" t="s">
        <v>88</v>
      </c>
      <c r="CI20" s="70" t="s">
        <v>51</v>
      </c>
      <c r="CJ20" s="71" t="s">
        <v>48</v>
      </c>
      <c r="CK20" s="77" t="s">
        <v>114</v>
      </c>
      <c r="CL20" s="89">
        <v>0</v>
      </c>
      <c r="CM20" s="89"/>
      <c r="CN20" s="93"/>
      <c r="CO20" s="93"/>
      <c r="CP20" s="93"/>
      <c r="CQ20" s="126">
        <v>0</v>
      </c>
      <c r="CR20" s="93"/>
      <c r="CS20" s="91">
        <f t="shared" si="6"/>
        <v>0</v>
      </c>
      <c r="CT20" s="91"/>
    </row>
    <row r="21" spans="1:98" ht="18.75" customHeight="1">
      <c r="A21" s="31">
        <v>14</v>
      </c>
      <c r="B21" s="69" t="s">
        <v>89</v>
      </c>
      <c r="C21" s="70" t="s">
        <v>73</v>
      </c>
      <c r="D21" s="71" t="s">
        <v>90</v>
      </c>
      <c r="E21" s="77" t="s">
        <v>115</v>
      </c>
      <c r="F21" s="89">
        <v>0</v>
      </c>
      <c r="G21" s="89"/>
      <c r="H21" s="93"/>
      <c r="I21" s="93"/>
      <c r="J21" s="93"/>
      <c r="K21" s="126">
        <v>0</v>
      </c>
      <c r="L21" s="93"/>
      <c r="M21" s="89">
        <f t="shared" si="0"/>
        <v>0</v>
      </c>
      <c r="N21" s="91"/>
      <c r="O21" s="31">
        <v>14</v>
      </c>
      <c r="P21" s="69" t="s">
        <v>89</v>
      </c>
      <c r="Q21" s="70" t="s">
        <v>73</v>
      </c>
      <c r="R21" s="71" t="s">
        <v>90</v>
      </c>
      <c r="S21" s="77" t="s">
        <v>115</v>
      </c>
      <c r="T21" s="89">
        <v>6</v>
      </c>
      <c r="U21" s="89"/>
      <c r="V21" s="138"/>
      <c r="W21" s="93"/>
      <c r="X21" s="93"/>
      <c r="Y21" s="126">
        <v>5</v>
      </c>
      <c r="Z21" s="93"/>
      <c r="AA21" s="89">
        <f t="shared" si="1"/>
        <v>5</v>
      </c>
      <c r="AB21" s="89"/>
      <c r="AC21" s="31">
        <v>14</v>
      </c>
      <c r="AD21" s="69" t="s">
        <v>89</v>
      </c>
      <c r="AE21" s="70" t="s">
        <v>73</v>
      </c>
      <c r="AF21" s="71" t="s">
        <v>90</v>
      </c>
      <c r="AG21" s="77" t="s">
        <v>115</v>
      </c>
      <c r="AH21" s="89">
        <v>0</v>
      </c>
      <c r="AI21" s="89"/>
      <c r="AJ21" s="93"/>
      <c r="AK21" s="93"/>
      <c r="AL21" s="93"/>
      <c r="AM21" s="126">
        <v>0</v>
      </c>
      <c r="AN21" s="93"/>
      <c r="AO21" s="89">
        <f t="shared" si="2"/>
        <v>0</v>
      </c>
      <c r="AP21" s="91"/>
      <c r="AQ21" s="31">
        <v>14</v>
      </c>
      <c r="AR21" s="69" t="s">
        <v>89</v>
      </c>
      <c r="AS21" s="70" t="s">
        <v>73</v>
      </c>
      <c r="AT21" s="71" t="s">
        <v>90</v>
      </c>
      <c r="AU21" s="77" t="s">
        <v>115</v>
      </c>
      <c r="AV21" s="89">
        <v>7</v>
      </c>
      <c r="AW21" s="89"/>
      <c r="AX21" s="93"/>
      <c r="AY21" s="93"/>
      <c r="AZ21" s="93"/>
      <c r="BA21" s="126">
        <v>7</v>
      </c>
      <c r="BB21" s="93"/>
      <c r="BC21" s="89">
        <f t="shared" si="3"/>
        <v>7</v>
      </c>
      <c r="BD21" s="91"/>
      <c r="BE21" s="31">
        <v>14</v>
      </c>
      <c r="BF21" s="69" t="s">
        <v>89</v>
      </c>
      <c r="BG21" s="70" t="s">
        <v>73</v>
      </c>
      <c r="BH21" s="71" t="s">
        <v>90</v>
      </c>
      <c r="BI21" s="77" t="s">
        <v>115</v>
      </c>
      <c r="BJ21" s="89">
        <v>7</v>
      </c>
      <c r="BK21" s="89"/>
      <c r="BL21" s="93"/>
      <c r="BM21" s="93"/>
      <c r="BN21" s="93"/>
      <c r="BO21" s="126">
        <v>0</v>
      </c>
      <c r="BP21" s="93"/>
      <c r="BQ21" s="89">
        <f t="shared" si="4"/>
        <v>2</v>
      </c>
      <c r="BR21" s="91"/>
      <c r="BS21" s="31">
        <v>14</v>
      </c>
      <c r="BT21" s="69" t="s">
        <v>89</v>
      </c>
      <c r="BU21" s="70" t="s">
        <v>73</v>
      </c>
      <c r="BV21" s="71" t="s">
        <v>90</v>
      </c>
      <c r="BW21" s="77" t="s">
        <v>115</v>
      </c>
      <c r="BX21" s="89">
        <v>8</v>
      </c>
      <c r="BY21" s="89"/>
      <c r="BZ21" s="93"/>
      <c r="CA21" s="93"/>
      <c r="CB21" s="93"/>
      <c r="CC21" s="126">
        <v>7</v>
      </c>
      <c r="CD21" s="93"/>
      <c r="CE21" s="91">
        <f t="shared" si="5"/>
        <v>7</v>
      </c>
      <c r="CF21" s="91"/>
      <c r="CG21" s="31">
        <v>14</v>
      </c>
      <c r="CH21" s="69" t="s">
        <v>89</v>
      </c>
      <c r="CI21" s="70" t="s">
        <v>73</v>
      </c>
      <c r="CJ21" s="71" t="s">
        <v>90</v>
      </c>
      <c r="CK21" s="77" t="s">
        <v>115</v>
      </c>
      <c r="CL21" s="89">
        <v>6</v>
      </c>
      <c r="CM21" s="89"/>
      <c r="CN21" s="93"/>
      <c r="CO21" s="93"/>
      <c r="CP21" s="93"/>
      <c r="CQ21" s="126">
        <v>5</v>
      </c>
      <c r="CR21" s="93"/>
      <c r="CS21" s="91">
        <f t="shared" si="6"/>
        <v>5</v>
      </c>
      <c r="CT21" s="91"/>
    </row>
    <row r="22" spans="1:98" ht="18.75" customHeight="1">
      <c r="A22" s="31">
        <v>15</v>
      </c>
      <c r="B22" s="69" t="s">
        <v>94</v>
      </c>
      <c r="C22" s="70" t="s">
        <v>44</v>
      </c>
      <c r="D22" s="71" t="s">
        <v>95</v>
      </c>
      <c r="E22" s="77" t="s">
        <v>117</v>
      </c>
      <c r="F22" s="89">
        <v>0</v>
      </c>
      <c r="G22" s="89"/>
      <c r="H22" s="107"/>
      <c r="I22" s="107"/>
      <c r="J22" s="107"/>
      <c r="K22" s="127">
        <v>0</v>
      </c>
      <c r="L22" s="107"/>
      <c r="M22" s="89">
        <f t="shared" si="0"/>
        <v>0</v>
      </c>
      <c r="N22" s="107"/>
      <c r="O22" s="31">
        <v>15</v>
      </c>
      <c r="P22" s="69" t="s">
        <v>94</v>
      </c>
      <c r="Q22" s="70" t="s">
        <v>44</v>
      </c>
      <c r="R22" s="71" t="s">
        <v>95</v>
      </c>
      <c r="S22" s="77" t="s">
        <v>117</v>
      </c>
      <c r="T22" s="89">
        <v>0</v>
      </c>
      <c r="U22" s="89"/>
      <c r="V22" s="107"/>
      <c r="W22" s="107"/>
      <c r="X22" s="107"/>
      <c r="Y22" s="127">
        <v>0</v>
      </c>
      <c r="Z22" s="107"/>
      <c r="AA22" s="89">
        <f t="shared" si="1"/>
        <v>0</v>
      </c>
      <c r="AB22" s="89"/>
      <c r="AC22" s="31">
        <v>15</v>
      </c>
      <c r="AD22" s="69" t="s">
        <v>94</v>
      </c>
      <c r="AE22" s="70" t="s">
        <v>44</v>
      </c>
      <c r="AF22" s="71" t="s">
        <v>95</v>
      </c>
      <c r="AG22" s="77" t="s">
        <v>117</v>
      </c>
      <c r="AH22" s="89">
        <v>0</v>
      </c>
      <c r="AI22" s="89"/>
      <c r="AJ22" s="107"/>
      <c r="AK22" s="107"/>
      <c r="AL22" s="107"/>
      <c r="AM22" s="127">
        <v>0</v>
      </c>
      <c r="AN22" s="107"/>
      <c r="AO22" s="89">
        <f t="shared" si="2"/>
        <v>0</v>
      </c>
      <c r="AP22" s="107"/>
      <c r="AQ22" s="31">
        <v>15</v>
      </c>
      <c r="AR22" s="69" t="s">
        <v>94</v>
      </c>
      <c r="AS22" s="70" t="s">
        <v>44</v>
      </c>
      <c r="AT22" s="71" t="s">
        <v>95</v>
      </c>
      <c r="AU22" s="77" t="s">
        <v>117</v>
      </c>
      <c r="AV22" s="89">
        <v>0</v>
      </c>
      <c r="AW22" s="89"/>
      <c r="AX22" s="107"/>
      <c r="AY22" s="107"/>
      <c r="AZ22" s="107"/>
      <c r="BA22" s="127">
        <v>0</v>
      </c>
      <c r="BB22" s="107"/>
      <c r="BC22" s="89">
        <f t="shared" si="3"/>
        <v>0</v>
      </c>
      <c r="BD22" s="107"/>
      <c r="BE22" s="31">
        <v>15</v>
      </c>
      <c r="BF22" s="69" t="s">
        <v>94</v>
      </c>
      <c r="BG22" s="70" t="s">
        <v>44</v>
      </c>
      <c r="BH22" s="71" t="s">
        <v>95</v>
      </c>
      <c r="BI22" s="77" t="s">
        <v>117</v>
      </c>
      <c r="BJ22" s="89">
        <v>0</v>
      </c>
      <c r="BK22" s="89"/>
      <c r="BL22" s="107"/>
      <c r="BM22" s="107"/>
      <c r="BN22" s="107"/>
      <c r="BO22" s="127">
        <v>0</v>
      </c>
      <c r="BP22" s="107"/>
      <c r="BQ22" s="89">
        <f t="shared" si="4"/>
        <v>0</v>
      </c>
      <c r="BR22" s="107"/>
      <c r="BS22" s="31">
        <v>15</v>
      </c>
      <c r="BT22" s="69" t="s">
        <v>94</v>
      </c>
      <c r="BU22" s="70" t="s">
        <v>44</v>
      </c>
      <c r="BV22" s="71" t="s">
        <v>95</v>
      </c>
      <c r="BW22" s="77" t="s">
        <v>117</v>
      </c>
      <c r="BX22" s="89">
        <v>0</v>
      </c>
      <c r="BY22" s="89"/>
      <c r="BZ22" s="107"/>
      <c r="CA22" s="107"/>
      <c r="CB22" s="107"/>
      <c r="CC22" s="127">
        <v>0</v>
      </c>
      <c r="CD22" s="107"/>
      <c r="CE22" s="91">
        <f t="shared" si="5"/>
        <v>0</v>
      </c>
      <c r="CF22" s="107"/>
      <c r="CG22" s="31">
        <v>15</v>
      </c>
      <c r="CH22" s="69" t="s">
        <v>94</v>
      </c>
      <c r="CI22" s="70" t="s">
        <v>44</v>
      </c>
      <c r="CJ22" s="71" t="s">
        <v>95</v>
      </c>
      <c r="CK22" s="77" t="s">
        <v>117</v>
      </c>
      <c r="CL22" s="89">
        <v>0</v>
      </c>
      <c r="CM22" s="89"/>
      <c r="CN22" s="107"/>
      <c r="CO22" s="107"/>
      <c r="CP22" s="107"/>
      <c r="CQ22" s="127">
        <v>0</v>
      </c>
      <c r="CR22" s="107"/>
      <c r="CS22" s="91">
        <f t="shared" si="6"/>
        <v>0</v>
      </c>
      <c r="CT22" s="107"/>
    </row>
    <row r="23" spans="1:98" ht="18.75" customHeight="1">
      <c r="A23" s="31">
        <v>16</v>
      </c>
      <c r="B23" s="74" t="s">
        <v>96</v>
      </c>
      <c r="C23" s="75" t="s">
        <v>97</v>
      </c>
      <c r="D23" s="76" t="s">
        <v>98</v>
      </c>
      <c r="E23" s="78" t="s">
        <v>118</v>
      </c>
      <c r="F23" s="110">
        <v>7</v>
      </c>
      <c r="G23" s="110"/>
      <c r="H23" s="93"/>
      <c r="I23" s="93"/>
      <c r="J23" s="93"/>
      <c r="K23" s="126">
        <v>7</v>
      </c>
      <c r="L23" s="93"/>
      <c r="M23" s="89">
        <f t="shared" si="0"/>
        <v>7</v>
      </c>
      <c r="N23" s="91"/>
      <c r="O23" s="31">
        <v>16</v>
      </c>
      <c r="P23" s="74" t="s">
        <v>96</v>
      </c>
      <c r="Q23" s="75" t="s">
        <v>97</v>
      </c>
      <c r="R23" s="76" t="s">
        <v>98</v>
      </c>
      <c r="S23" s="78" t="s">
        <v>118</v>
      </c>
      <c r="T23" s="110">
        <v>5</v>
      </c>
      <c r="U23" s="110"/>
      <c r="V23" s="93"/>
      <c r="W23" s="93"/>
      <c r="X23" s="93"/>
      <c r="Y23" s="126">
        <v>5</v>
      </c>
      <c r="Z23" s="93"/>
      <c r="AA23" s="89">
        <f t="shared" si="1"/>
        <v>5</v>
      </c>
      <c r="AB23" s="89"/>
      <c r="AC23" s="31">
        <v>16</v>
      </c>
      <c r="AD23" s="74" t="s">
        <v>96</v>
      </c>
      <c r="AE23" s="75" t="s">
        <v>97</v>
      </c>
      <c r="AF23" s="76" t="s">
        <v>98</v>
      </c>
      <c r="AG23" s="78" t="s">
        <v>118</v>
      </c>
      <c r="AH23" s="110">
        <v>8</v>
      </c>
      <c r="AI23" s="110"/>
      <c r="AJ23" s="93"/>
      <c r="AK23" s="93"/>
      <c r="AL23" s="93"/>
      <c r="AM23" s="126">
        <v>8</v>
      </c>
      <c r="AN23" s="93"/>
      <c r="AO23" s="89">
        <f t="shared" si="2"/>
        <v>8</v>
      </c>
      <c r="AP23" s="91"/>
      <c r="AQ23" s="31">
        <v>16</v>
      </c>
      <c r="AR23" s="74" t="s">
        <v>96</v>
      </c>
      <c r="AS23" s="75" t="s">
        <v>97</v>
      </c>
      <c r="AT23" s="76" t="s">
        <v>98</v>
      </c>
      <c r="AU23" s="78" t="s">
        <v>118</v>
      </c>
      <c r="AV23" s="110">
        <v>6</v>
      </c>
      <c r="AW23" s="110"/>
      <c r="AX23" s="93"/>
      <c r="AY23" s="93"/>
      <c r="AZ23" s="93"/>
      <c r="BA23" s="126">
        <v>8</v>
      </c>
      <c r="BB23" s="93"/>
      <c r="BC23" s="89">
        <f t="shared" si="3"/>
        <v>7</v>
      </c>
      <c r="BD23" s="91"/>
      <c r="BE23" s="31">
        <v>16</v>
      </c>
      <c r="BF23" s="74" t="s">
        <v>96</v>
      </c>
      <c r="BG23" s="75" t="s">
        <v>97</v>
      </c>
      <c r="BH23" s="76" t="s">
        <v>98</v>
      </c>
      <c r="BI23" s="78" t="s">
        <v>118</v>
      </c>
      <c r="BJ23" s="110">
        <v>7</v>
      </c>
      <c r="BK23" s="110"/>
      <c r="BL23" s="93"/>
      <c r="BM23" s="93"/>
      <c r="BN23" s="93"/>
      <c r="BO23" s="126">
        <v>4</v>
      </c>
      <c r="BP23" s="93"/>
      <c r="BQ23" s="89">
        <f t="shared" si="4"/>
        <v>5</v>
      </c>
      <c r="BR23" s="91"/>
      <c r="BS23" s="31">
        <v>16</v>
      </c>
      <c r="BT23" s="74" t="s">
        <v>96</v>
      </c>
      <c r="BU23" s="75" t="s">
        <v>97</v>
      </c>
      <c r="BV23" s="76" t="s">
        <v>98</v>
      </c>
      <c r="BW23" s="78" t="s">
        <v>118</v>
      </c>
      <c r="BX23" s="110">
        <v>8</v>
      </c>
      <c r="BY23" s="110"/>
      <c r="BZ23" s="93"/>
      <c r="CA23" s="93"/>
      <c r="CB23" s="93"/>
      <c r="CC23" s="126">
        <v>7</v>
      </c>
      <c r="CD23" s="93"/>
      <c r="CE23" s="91">
        <f t="shared" si="5"/>
        <v>7</v>
      </c>
      <c r="CF23" s="91"/>
      <c r="CG23" s="31">
        <v>16</v>
      </c>
      <c r="CH23" s="74" t="s">
        <v>96</v>
      </c>
      <c r="CI23" s="75" t="s">
        <v>97</v>
      </c>
      <c r="CJ23" s="76" t="s">
        <v>98</v>
      </c>
      <c r="CK23" s="78" t="s">
        <v>118</v>
      </c>
      <c r="CL23" s="110">
        <v>7</v>
      </c>
      <c r="CM23" s="110"/>
      <c r="CN23" s="93"/>
      <c r="CO23" s="93"/>
      <c r="CP23" s="93"/>
      <c r="CQ23" s="126">
        <v>5</v>
      </c>
      <c r="CR23" s="93"/>
      <c r="CS23" s="91">
        <f t="shared" si="6"/>
        <v>6</v>
      </c>
      <c r="CT23" s="91"/>
    </row>
  </sheetData>
  <mergeCells count="91">
    <mergeCell ref="CC5:CD5"/>
    <mergeCell ref="CE5:CF5"/>
    <mergeCell ref="BX6:CB6"/>
    <mergeCell ref="F6:J6"/>
    <mergeCell ref="T6:X6"/>
    <mergeCell ref="AH6:AL6"/>
    <mergeCell ref="AV6:AZ6"/>
    <mergeCell ref="AU5:AU7"/>
    <mergeCell ref="AV5:AZ5"/>
    <mergeCell ref="AG5:AG7"/>
    <mergeCell ref="BU5:BU7"/>
    <mergeCell ref="BV5:BV7"/>
    <mergeCell ref="BW5:BW7"/>
    <mergeCell ref="BX5:CB5"/>
    <mergeCell ref="BQ5:BR5"/>
    <mergeCell ref="BJ6:BN6"/>
    <mergeCell ref="BS5:BS7"/>
    <mergeCell ref="BT5:BT7"/>
    <mergeCell ref="BE5:BE7"/>
    <mergeCell ref="BF5:BF7"/>
    <mergeCell ref="BG5:BG7"/>
    <mergeCell ref="BH5:BH7"/>
    <mergeCell ref="AF5:AF7"/>
    <mergeCell ref="BA5:BB5"/>
    <mergeCell ref="BC5:BD5"/>
    <mergeCell ref="AQ5:AQ7"/>
    <mergeCell ref="AR5:AR7"/>
    <mergeCell ref="AS5:AS7"/>
    <mergeCell ref="AT5:AT7"/>
    <mergeCell ref="AH5:AL5"/>
    <mergeCell ref="AM5:AN5"/>
    <mergeCell ref="AO5:AP5"/>
    <mergeCell ref="AA5:AB5"/>
    <mergeCell ref="AC5:AC7"/>
    <mergeCell ref="AD5:AD7"/>
    <mergeCell ref="AE5:AE7"/>
    <mergeCell ref="R5:R7"/>
    <mergeCell ref="S5:S7"/>
    <mergeCell ref="T5:X5"/>
    <mergeCell ref="Y5:Z5"/>
    <mergeCell ref="O5:O7"/>
    <mergeCell ref="P5:P7"/>
    <mergeCell ref="Q5:Q7"/>
    <mergeCell ref="A5:A7"/>
    <mergeCell ref="B5:B7"/>
    <mergeCell ref="C5:C7"/>
    <mergeCell ref="D5:D7"/>
    <mergeCell ref="E5:E7"/>
    <mergeCell ref="F5:J5"/>
    <mergeCell ref="K5:L5"/>
    <mergeCell ref="M5:N5"/>
    <mergeCell ref="AD4:AG4"/>
    <mergeCell ref="AH4:AP4"/>
    <mergeCell ref="AR4:AU4"/>
    <mergeCell ref="AV4:BD4"/>
    <mergeCell ref="F1:M1"/>
    <mergeCell ref="T1:AA1"/>
    <mergeCell ref="B4:E4"/>
    <mergeCell ref="F4:N4"/>
    <mergeCell ref="P4:S4"/>
    <mergeCell ref="T4:AB4"/>
    <mergeCell ref="F2:M2"/>
    <mergeCell ref="T2:AA2"/>
    <mergeCell ref="AH2:AO2"/>
    <mergeCell ref="AV2:BC2"/>
    <mergeCell ref="CS5:CT5"/>
    <mergeCell ref="AH1:AO1"/>
    <mergeCell ref="AV1:BC1"/>
    <mergeCell ref="CL1:CS1"/>
    <mergeCell ref="CL2:CS2"/>
    <mergeCell ref="BJ1:BQ1"/>
    <mergeCell ref="BX1:CE1"/>
    <mergeCell ref="BJ2:BQ2"/>
    <mergeCell ref="CL6:CP6"/>
    <mergeCell ref="CH4:CK4"/>
    <mergeCell ref="CL4:CT4"/>
    <mergeCell ref="CG5:CG7"/>
    <mergeCell ref="CH5:CH7"/>
    <mergeCell ref="CI5:CI7"/>
    <mergeCell ref="CJ5:CJ7"/>
    <mergeCell ref="CK5:CK7"/>
    <mergeCell ref="CL5:CP5"/>
    <mergeCell ref="CQ5:CR5"/>
    <mergeCell ref="BX2:CE2"/>
    <mergeCell ref="BF4:BI4"/>
    <mergeCell ref="BJ4:BR4"/>
    <mergeCell ref="BT4:BW4"/>
    <mergeCell ref="BX4:CF4"/>
    <mergeCell ref="BI5:BI7"/>
    <mergeCell ref="BJ5:BN5"/>
    <mergeCell ref="BO5:B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40" sqref="F40"/>
    </sheetView>
  </sheetViews>
  <sheetFormatPr defaultColWidth="9.140625" defaultRowHeight="12.75"/>
  <cols>
    <col min="1" max="1" width="4.28125" style="17" customWidth="1"/>
    <col min="2" max="2" width="10.7109375" style="17" customWidth="1"/>
    <col min="3" max="3" width="13.00390625" style="20" customWidth="1"/>
    <col min="4" max="4" width="7.57421875" style="20" customWidth="1"/>
    <col min="5" max="5" width="9.00390625" style="15" customWidth="1"/>
    <col min="6" max="6" width="6.8515625" style="20" customWidth="1"/>
    <col min="7" max="7" width="6.00390625" style="20" customWidth="1"/>
    <col min="8" max="8" width="8.57421875" style="20" customWidth="1"/>
    <col min="9" max="10" width="8.7109375" style="20" customWidth="1"/>
    <col min="11" max="11" width="9.57421875" style="20" customWidth="1"/>
    <col min="12" max="16384" width="9.140625" style="12" customWidth="1"/>
  </cols>
  <sheetData>
    <row r="1" spans="1:11" ht="18.75" customHeight="1">
      <c r="A1" s="9" t="s">
        <v>7</v>
      </c>
      <c r="B1" s="10"/>
      <c r="C1" s="11"/>
      <c r="D1" s="11"/>
      <c r="E1" s="178" t="s">
        <v>148</v>
      </c>
      <c r="F1" s="178"/>
      <c r="G1" s="178"/>
      <c r="H1" s="178"/>
      <c r="I1" s="178"/>
      <c r="J1" s="178"/>
      <c r="K1" s="178"/>
    </row>
    <row r="2" spans="1:11" ht="15.75">
      <c r="A2" s="9" t="s">
        <v>8</v>
      </c>
      <c r="B2" s="13"/>
      <c r="C2" s="14"/>
      <c r="D2" s="14"/>
      <c r="E2" s="180" t="s">
        <v>119</v>
      </c>
      <c r="F2" s="180"/>
      <c r="G2" s="180"/>
      <c r="H2" s="180"/>
      <c r="I2" s="180"/>
      <c r="J2" s="180"/>
      <c r="K2" s="180"/>
    </row>
    <row r="3" spans="1:11" ht="9.75" customHeight="1">
      <c r="A3" s="9"/>
      <c r="B3" s="13"/>
      <c r="C3" s="14"/>
      <c r="D3" s="14"/>
      <c r="F3" s="16"/>
      <c r="G3" s="16"/>
      <c r="H3" s="16"/>
      <c r="I3" s="16"/>
      <c r="J3" s="16"/>
      <c r="K3" s="16"/>
    </row>
    <row r="4" spans="1:11" ht="12.75">
      <c r="A4" s="179" t="s">
        <v>147</v>
      </c>
      <c r="B4" s="179"/>
      <c r="C4" s="179"/>
      <c r="D4" s="9"/>
      <c r="E4" s="179" t="s">
        <v>120</v>
      </c>
      <c r="F4" s="179"/>
      <c r="G4" s="179"/>
      <c r="H4" s="179"/>
      <c r="I4" s="179"/>
      <c r="J4" s="179"/>
      <c r="K4" s="179"/>
    </row>
    <row r="5" spans="1:11" ht="24" customHeight="1">
      <c r="A5" s="18" t="s">
        <v>9</v>
      </c>
      <c r="B5" s="18"/>
      <c r="C5" s="19"/>
      <c r="D5" s="19"/>
      <c r="E5" s="185" t="s">
        <v>149</v>
      </c>
      <c r="F5" s="185"/>
      <c r="G5" s="185"/>
      <c r="H5" s="185"/>
      <c r="I5" s="185"/>
      <c r="J5" s="185"/>
      <c r="K5" s="185"/>
    </row>
    <row r="6" spans="1:11" ht="15" customHeight="1">
      <c r="A6" s="156" t="s">
        <v>0</v>
      </c>
      <c r="B6" s="156" t="s">
        <v>1</v>
      </c>
      <c r="C6" s="181" t="s">
        <v>14</v>
      </c>
      <c r="D6" s="182"/>
      <c r="E6" s="156" t="s">
        <v>15</v>
      </c>
      <c r="F6" s="156" t="s">
        <v>16</v>
      </c>
      <c r="G6" s="156" t="s">
        <v>17</v>
      </c>
      <c r="H6" s="156" t="s">
        <v>18</v>
      </c>
      <c r="I6" s="174" t="s">
        <v>19</v>
      </c>
      <c r="J6" s="175"/>
      <c r="K6" s="176" t="s">
        <v>22</v>
      </c>
    </row>
    <row r="7" spans="1:11" ht="21" customHeight="1">
      <c r="A7" s="157"/>
      <c r="B7" s="157"/>
      <c r="C7" s="183"/>
      <c r="D7" s="184"/>
      <c r="E7" s="157"/>
      <c r="F7" s="157"/>
      <c r="G7" s="157"/>
      <c r="H7" s="157"/>
      <c r="I7" s="30" t="s">
        <v>20</v>
      </c>
      <c r="J7" s="30" t="s">
        <v>21</v>
      </c>
      <c r="K7" s="177"/>
    </row>
    <row r="8" spans="1:11" ht="22.5" customHeight="1">
      <c r="A8" s="31">
        <v>1</v>
      </c>
      <c r="B8" s="69" t="s">
        <v>58</v>
      </c>
      <c r="C8" s="95" t="s">
        <v>52</v>
      </c>
      <c r="D8" s="96" t="s">
        <v>59</v>
      </c>
      <c r="E8" s="77" t="s">
        <v>100</v>
      </c>
      <c r="F8" s="30"/>
      <c r="G8" s="30"/>
      <c r="H8" s="30"/>
      <c r="I8" s="30"/>
      <c r="J8" s="30"/>
      <c r="K8" s="30"/>
    </row>
    <row r="9" spans="1:11" ht="22.5" customHeight="1">
      <c r="A9" s="31">
        <v>2</v>
      </c>
      <c r="B9" s="69" t="s">
        <v>60</v>
      </c>
      <c r="C9" s="95" t="s">
        <v>61</v>
      </c>
      <c r="D9" s="96" t="s">
        <v>62</v>
      </c>
      <c r="E9" s="77" t="s">
        <v>101</v>
      </c>
      <c r="F9" s="30"/>
      <c r="G9" s="30"/>
      <c r="H9" s="30"/>
      <c r="I9" s="30"/>
      <c r="J9" s="30"/>
      <c r="K9" s="30"/>
    </row>
    <row r="10" spans="1:11" ht="22.5" customHeight="1">
      <c r="A10" s="31">
        <v>3</v>
      </c>
      <c r="B10" s="69" t="s">
        <v>63</v>
      </c>
      <c r="C10" s="97" t="s">
        <v>64</v>
      </c>
      <c r="D10" s="98" t="s">
        <v>32</v>
      </c>
      <c r="E10" s="77" t="s">
        <v>102</v>
      </c>
      <c r="F10" s="30"/>
      <c r="G10" s="30"/>
      <c r="H10" s="30"/>
      <c r="I10" s="30"/>
      <c r="J10" s="30"/>
      <c r="K10" s="30"/>
    </row>
    <row r="11" spans="1:11" ht="22.5" customHeight="1">
      <c r="A11" s="31">
        <v>4</v>
      </c>
      <c r="B11" s="69" t="s">
        <v>65</v>
      </c>
      <c r="C11" s="95" t="s">
        <v>66</v>
      </c>
      <c r="D11" s="96" t="s">
        <v>45</v>
      </c>
      <c r="E11" s="77" t="s">
        <v>103</v>
      </c>
      <c r="F11" s="30"/>
      <c r="G11" s="30"/>
      <c r="H11" s="30"/>
      <c r="I11" s="30"/>
      <c r="J11" s="30"/>
      <c r="K11" s="30"/>
    </row>
    <row r="12" spans="1:11" ht="22.5" customHeight="1">
      <c r="A12" s="31">
        <v>5</v>
      </c>
      <c r="B12" s="69" t="s">
        <v>67</v>
      </c>
      <c r="C12" s="95" t="s">
        <v>68</v>
      </c>
      <c r="D12" s="96" t="s">
        <v>45</v>
      </c>
      <c r="E12" s="77" t="s">
        <v>104</v>
      </c>
      <c r="F12" s="30"/>
      <c r="G12" s="30"/>
      <c r="H12" s="30"/>
      <c r="I12" s="30"/>
      <c r="J12" s="30"/>
      <c r="K12" s="30"/>
    </row>
    <row r="13" spans="1:11" ht="22.5" customHeight="1">
      <c r="A13" s="31">
        <v>6</v>
      </c>
      <c r="B13" s="69" t="s">
        <v>69</v>
      </c>
      <c r="C13" s="95" t="s">
        <v>70</v>
      </c>
      <c r="D13" s="96" t="s">
        <v>71</v>
      </c>
      <c r="E13" s="77" t="s">
        <v>105</v>
      </c>
      <c r="F13" s="30"/>
      <c r="G13" s="30"/>
      <c r="H13" s="30"/>
      <c r="I13" s="30"/>
      <c r="J13" s="30"/>
      <c r="K13" s="30"/>
    </row>
    <row r="14" spans="1:11" ht="22.5" customHeight="1">
      <c r="A14" s="31">
        <v>7</v>
      </c>
      <c r="B14" s="69" t="s">
        <v>75</v>
      </c>
      <c r="C14" s="97" t="s">
        <v>76</v>
      </c>
      <c r="D14" s="98" t="s">
        <v>77</v>
      </c>
      <c r="E14" s="77" t="s">
        <v>107</v>
      </c>
      <c r="F14" s="30"/>
      <c r="G14" s="30"/>
      <c r="H14" s="30"/>
      <c r="I14" s="30"/>
      <c r="J14" s="30"/>
      <c r="K14" s="30"/>
    </row>
    <row r="15" spans="1:11" ht="22.5" customHeight="1">
      <c r="A15" s="31">
        <v>8</v>
      </c>
      <c r="B15" s="69" t="s">
        <v>78</v>
      </c>
      <c r="C15" s="95" t="s">
        <v>79</v>
      </c>
      <c r="D15" s="96" t="s">
        <v>80</v>
      </c>
      <c r="E15" s="77" t="s">
        <v>108</v>
      </c>
      <c r="F15" s="30"/>
      <c r="G15" s="30"/>
      <c r="H15" s="30"/>
      <c r="I15" s="30"/>
      <c r="J15" s="30"/>
      <c r="K15" s="30"/>
    </row>
    <row r="16" spans="1:11" ht="22.5" customHeight="1">
      <c r="A16" s="31">
        <v>9</v>
      </c>
      <c r="B16" s="69" t="s">
        <v>81</v>
      </c>
      <c r="C16" s="95" t="s">
        <v>47</v>
      </c>
      <c r="D16" s="96" t="s">
        <v>80</v>
      </c>
      <c r="E16" s="77" t="s">
        <v>109</v>
      </c>
      <c r="F16" s="30"/>
      <c r="G16" s="30"/>
      <c r="H16" s="30"/>
      <c r="I16" s="30"/>
      <c r="J16" s="30"/>
      <c r="K16" s="30"/>
    </row>
    <row r="17" spans="1:11" ht="22.5" customHeight="1">
      <c r="A17" s="31">
        <v>10</v>
      </c>
      <c r="B17" s="69" t="s">
        <v>83</v>
      </c>
      <c r="C17" s="95" t="s">
        <v>51</v>
      </c>
      <c r="D17" s="96" t="s">
        <v>84</v>
      </c>
      <c r="E17" s="77" t="s">
        <v>111</v>
      </c>
      <c r="F17" s="30"/>
      <c r="G17" s="30"/>
      <c r="H17" s="30"/>
      <c r="I17" s="30"/>
      <c r="J17" s="30"/>
      <c r="K17" s="30"/>
    </row>
    <row r="18" spans="1:11" ht="22.5" customHeight="1">
      <c r="A18" s="31">
        <v>11</v>
      </c>
      <c r="B18" s="69" t="s">
        <v>85</v>
      </c>
      <c r="C18" s="95" t="s">
        <v>52</v>
      </c>
      <c r="D18" s="96" t="s">
        <v>86</v>
      </c>
      <c r="E18" s="77" t="s">
        <v>112</v>
      </c>
      <c r="F18" s="30"/>
      <c r="G18" s="30"/>
      <c r="H18" s="30"/>
      <c r="I18" s="30"/>
      <c r="J18" s="30"/>
      <c r="K18" s="30"/>
    </row>
    <row r="19" spans="1:11" ht="22.5" customHeight="1">
      <c r="A19" s="31">
        <v>12</v>
      </c>
      <c r="B19" s="69" t="s">
        <v>88</v>
      </c>
      <c r="C19" s="95" t="s">
        <v>51</v>
      </c>
      <c r="D19" s="96" t="s">
        <v>48</v>
      </c>
      <c r="E19" s="77" t="s">
        <v>114</v>
      </c>
      <c r="F19" s="30"/>
      <c r="G19" s="30"/>
      <c r="H19" s="30"/>
      <c r="I19" s="30"/>
      <c r="J19" s="30"/>
      <c r="K19" s="30"/>
    </row>
    <row r="20" spans="1:11" ht="22.5" customHeight="1">
      <c r="A20" s="31">
        <v>13</v>
      </c>
      <c r="B20" s="69" t="s">
        <v>89</v>
      </c>
      <c r="C20" s="95" t="s">
        <v>73</v>
      </c>
      <c r="D20" s="96" t="s">
        <v>90</v>
      </c>
      <c r="E20" s="77" t="s">
        <v>115</v>
      </c>
      <c r="F20" s="35"/>
      <c r="G20" s="35"/>
      <c r="H20" s="35"/>
      <c r="I20" s="35"/>
      <c r="J20" s="35"/>
      <c r="K20" s="35"/>
    </row>
    <row r="21" spans="1:11" ht="22.5" customHeight="1">
      <c r="A21" s="31">
        <v>14</v>
      </c>
      <c r="B21" s="74" t="s">
        <v>96</v>
      </c>
      <c r="C21" s="99" t="s">
        <v>97</v>
      </c>
      <c r="D21" s="100" t="s">
        <v>98</v>
      </c>
      <c r="E21" s="78" t="s">
        <v>118</v>
      </c>
      <c r="F21" s="35"/>
      <c r="G21" s="35"/>
      <c r="H21" s="35"/>
      <c r="I21" s="35"/>
      <c r="J21" s="35"/>
      <c r="K21" s="35"/>
    </row>
    <row r="22" spans="1:11" ht="15.75">
      <c r="A22" s="1"/>
      <c r="B22" s="32"/>
      <c r="C22" s="33"/>
      <c r="D22" s="33"/>
      <c r="E22" s="34"/>
      <c r="F22" s="29"/>
      <c r="G22" s="29"/>
      <c r="H22" s="29"/>
      <c r="I22" s="29"/>
      <c r="J22" s="29"/>
      <c r="K22" s="29"/>
    </row>
    <row r="23" spans="1:11" ht="15.75">
      <c r="A23" s="21" t="s">
        <v>10</v>
      </c>
      <c r="B23" s="21"/>
      <c r="C23" s="22"/>
      <c r="D23" s="22"/>
      <c r="E23" s="23"/>
      <c r="F23" s="22"/>
      <c r="G23" s="22"/>
      <c r="H23" s="22"/>
      <c r="I23" s="22"/>
      <c r="J23" s="22"/>
      <c r="K23" s="22"/>
    </row>
    <row r="24" spans="1:11" ht="15.75">
      <c r="A24" s="21" t="s">
        <v>11</v>
      </c>
      <c r="B24" s="21"/>
      <c r="C24" s="22"/>
      <c r="D24" s="22"/>
      <c r="E24" s="23"/>
      <c r="F24" s="22"/>
      <c r="G24" s="22"/>
      <c r="H24" s="22"/>
      <c r="I24" s="22"/>
      <c r="J24" s="22"/>
      <c r="K24" s="22"/>
    </row>
    <row r="25" spans="1:11" ht="15.75">
      <c r="A25" s="21" t="s">
        <v>12</v>
      </c>
      <c r="B25" s="21"/>
      <c r="C25" s="22"/>
      <c r="D25" s="22"/>
      <c r="E25" s="23"/>
      <c r="F25" s="22"/>
      <c r="G25" s="22"/>
      <c r="H25" s="22"/>
      <c r="I25" s="22"/>
      <c r="J25" s="22"/>
      <c r="K25" s="22"/>
    </row>
    <row r="26" spans="1:11" ht="15.75">
      <c r="A26" s="1"/>
      <c r="B26" s="1"/>
      <c r="C26" s="24"/>
      <c r="D26" s="24"/>
      <c r="E26" s="25"/>
      <c r="F26" s="26"/>
      <c r="G26" s="26"/>
      <c r="H26" s="26"/>
      <c r="I26" s="26"/>
      <c r="J26" s="26"/>
      <c r="K26" s="26"/>
    </row>
    <row r="27" spans="1:11" ht="15.75" customHeight="1">
      <c r="A27" s="173" t="s">
        <v>13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5.75">
      <c r="A28" s="21"/>
      <c r="B28" s="21"/>
      <c r="C28" s="22"/>
      <c r="D28" s="22"/>
      <c r="E28" s="23"/>
      <c r="F28" s="22"/>
      <c r="G28" s="22"/>
      <c r="H28" s="22"/>
      <c r="I28" s="22"/>
      <c r="J28" s="172"/>
      <c r="K28" s="172"/>
    </row>
    <row r="29" spans="1:11" ht="18.75">
      <c r="A29" s="21"/>
      <c r="B29" s="21"/>
      <c r="C29" s="27"/>
      <c r="D29" s="27"/>
      <c r="E29" s="28"/>
      <c r="F29" s="27"/>
      <c r="G29" s="27"/>
      <c r="H29" s="27"/>
      <c r="I29" s="27"/>
      <c r="J29" s="27"/>
      <c r="K29" s="27"/>
    </row>
    <row r="30" spans="1:11" ht="15.75">
      <c r="A30" s="21"/>
      <c r="B30" s="21"/>
      <c r="C30" s="22"/>
      <c r="D30" s="22"/>
      <c r="E30" s="23"/>
      <c r="F30" s="22"/>
      <c r="G30" s="22"/>
      <c r="H30" s="22"/>
      <c r="I30" s="22"/>
      <c r="J30" s="172"/>
      <c r="K30" s="172"/>
    </row>
    <row r="31" spans="1:11" ht="18.75">
      <c r="A31" s="21"/>
      <c r="B31" s="21"/>
      <c r="C31" s="27"/>
      <c r="D31" s="27"/>
      <c r="E31" s="28"/>
      <c r="F31" s="27"/>
      <c r="G31" s="27"/>
      <c r="H31" s="27"/>
      <c r="I31" s="27"/>
      <c r="J31" s="27"/>
      <c r="K31" s="27"/>
    </row>
    <row r="32" spans="1:11" ht="18.75">
      <c r="A32" s="21"/>
      <c r="B32" s="21"/>
      <c r="C32" s="27"/>
      <c r="D32" s="27"/>
      <c r="E32" s="28"/>
      <c r="F32" s="27"/>
      <c r="G32" s="27"/>
      <c r="H32" s="27"/>
      <c r="I32" s="27"/>
      <c r="J32" s="27"/>
      <c r="K32" s="27"/>
    </row>
  </sheetData>
  <mergeCells count="17">
    <mergeCell ref="E1:K1"/>
    <mergeCell ref="A4:C4"/>
    <mergeCell ref="E4:K4"/>
    <mergeCell ref="A6:A7"/>
    <mergeCell ref="B6:B7"/>
    <mergeCell ref="E6:E7"/>
    <mergeCell ref="E2:K2"/>
    <mergeCell ref="C6:D7"/>
    <mergeCell ref="E5:K5"/>
    <mergeCell ref="J30:K30"/>
    <mergeCell ref="J28:K28"/>
    <mergeCell ref="A27:K27"/>
    <mergeCell ref="F6:F7"/>
    <mergeCell ref="G6:G7"/>
    <mergeCell ref="H6:H7"/>
    <mergeCell ref="I6:J6"/>
    <mergeCell ref="K6:K7"/>
  </mergeCells>
  <printOptions/>
  <pageMargins left="0.75" right="0.32" top="0.62" bottom="0.4" header="0.3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32"/>
  <sheetViews>
    <sheetView tabSelected="1" zoomScaleSheetLayoutView="100" workbookViewId="0" topLeftCell="FB1">
      <selection activeCell="FT11" sqref="FT11"/>
    </sheetView>
  </sheetViews>
  <sheetFormatPr defaultColWidth="9.140625" defaultRowHeight="12.75"/>
  <cols>
    <col min="1" max="1" width="6.7109375" style="6" customWidth="1"/>
    <col min="2" max="2" width="11.28125" style="6" customWidth="1"/>
    <col min="3" max="3" width="11.57421875" style="6" customWidth="1"/>
    <col min="4" max="4" width="6.57421875" style="6" customWidth="1"/>
    <col min="5" max="5" width="8.140625" style="5" customWidth="1"/>
    <col min="6" max="6" width="4.00390625" style="5" customWidth="1"/>
    <col min="7" max="7" width="3.28125" style="5" customWidth="1"/>
    <col min="8" max="8" width="4.00390625" style="5" customWidth="1"/>
    <col min="9" max="9" width="3.28125" style="5" customWidth="1"/>
    <col min="10" max="11" width="4.00390625" style="5" customWidth="1"/>
    <col min="12" max="15" width="4.00390625" style="6" customWidth="1"/>
    <col min="16" max="16" width="4.28125" style="6" customWidth="1"/>
    <col min="17" max="17" width="4.00390625" style="6" customWidth="1"/>
    <col min="18" max="18" width="4.7109375" style="6" customWidth="1"/>
    <col min="19" max="19" width="10.140625" style="6" customWidth="1"/>
    <col min="20" max="20" width="11.140625" style="6" customWidth="1"/>
    <col min="21" max="21" width="6.28125" style="6" customWidth="1"/>
    <col min="22" max="22" width="9.00390625" style="5" customWidth="1"/>
    <col min="23" max="28" width="3.28125" style="5" customWidth="1"/>
    <col min="29" max="34" width="3.28125" style="6" customWidth="1"/>
    <col min="35" max="35" width="4.28125" style="6" customWidth="1"/>
    <col min="36" max="36" width="3.28125" style="6" customWidth="1"/>
    <col min="37" max="37" width="4.7109375" style="6" customWidth="1"/>
    <col min="38" max="38" width="12.7109375" style="6" customWidth="1"/>
    <col min="39" max="39" width="11.140625" style="6" customWidth="1"/>
    <col min="40" max="40" width="6.28125" style="6" customWidth="1"/>
    <col min="41" max="41" width="9.00390625" style="5" customWidth="1"/>
    <col min="42" max="47" width="3.28125" style="5" customWidth="1"/>
    <col min="48" max="53" width="3.28125" style="6" customWidth="1"/>
    <col min="54" max="54" width="4.28125" style="6" customWidth="1"/>
    <col min="55" max="55" width="3.57421875" style="6" customWidth="1"/>
    <col min="56" max="56" width="4.421875" style="6" customWidth="1"/>
    <col min="57" max="57" width="3.57421875" style="6" customWidth="1"/>
    <col min="58" max="58" width="4.8515625" style="6" customWidth="1"/>
    <col min="59" max="59" width="11.8515625" style="6" customWidth="1"/>
    <col min="60" max="60" width="11.140625" style="6" customWidth="1"/>
    <col min="61" max="62" width="9.140625" style="6" customWidth="1"/>
    <col min="63" max="78" width="3.57421875" style="6" customWidth="1"/>
    <col min="79" max="79" width="4.421875" style="6" customWidth="1"/>
    <col min="80" max="80" width="3.57421875" style="6" customWidth="1"/>
    <col min="81" max="81" width="5.7109375" style="6" customWidth="1"/>
    <col min="82" max="82" width="12.8515625" style="6" customWidth="1"/>
    <col min="83" max="83" width="11.8515625" style="6" customWidth="1"/>
    <col min="84" max="85" width="9.140625" style="6" customWidth="1"/>
    <col min="86" max="103" width="4.00390625" style="6" customWidth="1"/>
    <col min="104" max="104" width="5.8515625" style="6" customWidth="1"/>
    <col min="105" max="105" width="11.57421875" style="6" customWidth="1"/>
    <col min="106" max="106" width="12.421875" style="6" customWidth="1"/>
    <col min="107" max="108" width="9.140625" style="6" customWidth="1"/>
    <col min="109" max="122" width="4.00390625" style="6" customWidth="1"/>
    <col min="123" max="124" width="4.00390625" style="6" hidden="1" customWidth="1"/>
    <col min="125" max="126" width="4.00390625" style="6" customWidth="1"/>
    <col min="127" max="127" width="4.421875" style="6" customWidth="1"/>
    <col min="128" max="128" width="11.421875" style="6" customWidth="1"/>
    <col min="129" max="129" width="11.57421875" style="6" customWidth="1"/>
    <col min="130" max="131" width="9.140625" style="6" customWidth="1"/>
    <col min="132" max="143" width="4.00390625" style="6" customWidth="1"/>
    <col min="144" max="147" width="4.00390625" style="6" hidden="1" customWidth="1"/>
    <col min="148" max="151" width="4.00390625" style="6" customWidth="1"/>
    <col min="152" max="152" width="3.7109375" style="6" customWidth="1"/>
    <col min="153" max="153" width="9.8515625" style="6" customWidth="1"/>
    <col min="154" max="154" width="12.7109375" style="6" customWidth="1"/>
    <col min="155" max="156" width="9.8515625" style="6" customWidth="1"/>
    <col min="157" max="163" width="4.57421875" style="6" customWidth="1"/>
    <col min="164" max="164" width="3.421875" style="6" customWidth="1"/>
    <col min="165" max="165" width="4.140625" style="6" customWidth="1"/>
    <col min="166" max="166" width="4.00390625" style="6" customWidth="1"/>
    <col min="167" max="167" width="12.28125" style="6" customWidth="1"/>
    <col min="168" max="168" width="11.7109375" style="6" customWidth="1"/>
    <col min="169" max="170" width="9.140625" style="6" customWidth="1"/>
    <col min="171" max="171" width="5.00390625" style="6" customWidth="1"/>
    <col min="172" max="172" width="4.57421875" style="6" customWidth="1"/>
    <col min="173" max="173" width="5.421875" style="6" customWidth="1"/>
    <col min="174" max="176" width="4.57421875" style="6" customWidth="1"/>
    <col min="177" max="177" width="7.57421875" style="6" customWidth="1"/>
    <col min="178" max="178" width="4.57421875" style="6" customWidth="1"/>
    <col min="179" max="16384" width="9.140625" style="6" customWidth="1"/>
  </cols>
  <sheetData>
    <row r="1" spans="2:178" s="4" customFormat="1" ht="14.25">
      <c r="B1" s="208" t="s">
        <v>2</v>
      </c>
      <c r="C1" s="208"/>
      <c r="D1" s="208"/>
      <c r="E1" s="208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S1" s="208" t="s">
        <v>2</v>
      </c>
      <c r="T1" s="208"/>
      <c r="U1" s="208"/>
      <c r="V1" s="208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L1" s="208" t="s">
        <v>2</v>
      </c>
      <c r="AM1" s="208"/>
      <c r="AN1" s="208"/>
      <c r="AO1" s="208"/>
      <c r="AP1" s="3"/>
      <c r="AQ1" s="3"/>
      <c r="AR1" s="3"/>
      <c r="AS1" s="3"/>
      <c r="AT1" s="3"/>
      <c r="AU1" s="3"/>
      <c r="AV1" s="2"/>
      <c r="AW1" s="2"/>
      <c r="AX1" s="2"/>
      <c r="AY1" s="2"/>
      <c r="AZ1" s="2"/>
      <c r="BA1" s="2"/>
      <c r="BB1" s="2"/>
      <c r="BC1" s="2"/>
      <c r="BD1" s="2"/>
      <c r="BE1" s="2"/>
      <c r="BG1" s="208" t="s">
        <v>2</v>
      </c>
      <c r="BH1" s="208"/>
      <c r="BI1" s="208"/>
      <c r="BJ1" s="208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2"/>
      <c r="BX1" s="2"/>
      <c r="BY1" s="2"/>
      <c r="BZ1" s="2"/>
      <c r="CA1" s="2"/>
      <c r="CB1" s="2"/>
      <c r="CD1" s="208" t="s">
        <v>2</v>
      </c>
      <c r="CE1" s="208"/>
      <c r="CF1" s="208"/>
      <c r="CG1" s="20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"/>
      <c r="CU1" s="2"/>
      <c r="CV1" s="2"/>
      <c r="CW1" s="2"/>
      <c r="CX1" s="2"/>
      <c r="CY1" s="2"/>
      <c r="DA1" s="208" t="s">
        <v>2</v>
      </c>
      <c r="DB1" s="208"/>
      <c r="DC1" s="208"/>
      <c r="DD1" s="208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"/>
      <c r="DR1" s="2"/>
      <c r="DS1" s="2"/>
      <c r="DT1" s="2"/>
      <c r="DU1" s="2"/>
      <c r="DV1" s="2"/>
      <c r="DX1" s="208" t="s">
        <v>2</v>
      </c>
      <c r="DY1" s="208"/>
      <c r="DZ1" s="208"/>
      <c r="EA1" s="208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2"/>
      <c r="EO1" s="2"/>
      <c r="EP1" s="2"/>
      <c r="EQ1" s="2"/>
      <c r="ER1" s="2"/>
      <c r="ES1" s="2"/>
      <c r="ET1" s="2"/>
      <c r="EU1" s="2"/>
      <c r="EW1" s="229" t="s">
        <v>7</v>
      </c>
      <c r="EX1" s="208"/>
      <c r="EY1" s="208"/>
      <c r="EZ1" s="208"/>
      <c r="FA1" s="228"/>
      <c r="FB1" s="228"/>
      <c r="FC1" s="228"/>
      <c r="FD1" s="228"/>
      <c r="FE1" s="228"/>
      <c r="FF1" s="228"/>
      <c r="FG1" s="228"/>
      <c r="FH1" s="230"/>
      <c r="FI1" s="228"/>
      <c r="FK1" s="229" t="s">
        <v>7</v>
      </c>
      <c r="FL1" s="208"/>
      <c r="FM1" s="208"/>
      <c r="FN1" s="208"/>
      <c r="FO1" s="228"/>
      <c r="FP1" s="228"/>
      <c r="FQ1" s="228"/>
      <c r="FR1" s="228"/>
      <c r="FS1" s="228"/>
      <c r="FT1" s="228"/>
      <c r="FU1" s="228"/>
      <c r="FV1" s="228"/>
    </row>
    <row r="2" spans="2:178" s="4" customFormat="1" ht="14.25">
      <c r="B2" s="208" t="s">
        <v>3</v>
      </c>
      <c r="C2" s="208"/>
      <c r="D2" s="208"/>
      <c r="E2" s="208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S2" s="208" t="s">
        <v>3</v>
      </c>
      <c r="T2" s="208"/>
      <c r="U2" s="208"/>
      <c r="V2" s="208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L2" s="208" t="s">
        <v>3</v>
      </c>
      <c r="AM2" s="208"/>
      <c r="AN2" s="208"/>
      <c r="AO2" s="208"/>
      <c r="AP2" s="3"/>
      <c r="AQ2" s="3"/>
      <c r="AR2" s="3"/>
      <c r="AS2" s="3"/>
      <c r="AT2" s="3"/>
      <c r="AU2" s="3"/>
      <c r="AV2" s="2"/>
      <c r="AW2" s="2"/>
      <c r="AX2" s="2"/>
      <c r="AY2" s="2"/>
      <c r="AZ2" s="2"/>
      <c r="BA2" s="2"/>
      <c r="BB2" s="2"/>
      <c r="BC2" s="2"/>
      <c r="BD2" s="2"/>
      <c r="BE2" s="2"/>
      <c r="BG2" s="208" t="s">
        <v>3</v>
      </c>
      <c r="BH2" s="208"/>
      <c r="BI2" s="208"/>
      <c r="BJ2" s="208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2"/>
      <c r="BX2" s="2"/>
      <c r="BY2" s="2"/>
      <c r="BZ2" s="2"/>
      <c r="CA2" s="2"/>
      <c r="CB2" s="2"/>
      <c r="CD2" s="208" t="s">
        <v>3</v>
      </c>
      <c r="CE2" s="208"/>
      <c r="CF2" s="208"/>
      <c r="CG2" s="208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"/>
      <c r="CU2" s="2"/>
      <c r="CV2" s="2"/>
      <c r="CW2" s="2"/>
      <c r="CX2" s="2"/>
      <c r="CY2" s="2"/>
      <c r="DA2" s="208" t="s">
        <v>3</v>
      </c>
      <c r="DB2" s="208"/>
      <c r="DC2" s="208"/>
      <c r="DD2" s="208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2"/>
      <c r="DR2" s="2"/>
      <c r="DS2" s="2"/>
      <c r="DT2" s="2"/>
      <c r="DU2" s="2"/>
      <c r="DV2" s="2"/>
      <c r="DX2" s="208" t="s">
        <v>3</v>
      </c>
      <c r="DY2" s="208"/>
      <c r="DZ2" s="208"/>
      <c r="EA2" s="208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2"/>
      <c r="EO2" s="2"/>
      <c r="EP2" s="2"/>
      <c r="EQ2" s="2"/>
      <c r="ER2" s="2"/>
      <c r="ES2" s="2"/>
      <c r="ET2" s="2"/>
      <c r="EU2" s="2"/>
      <c r="EW2" s="229" t="s">
        <v>265</v>
      </c>
      <c r="EX2" s="208"/>
      <c r="EY2" s="208"/>
      <c r="EZ2" s="208"/>
      <c r="FA2" s="228"/>
      <c r="FB2" s="228"/>
      <c r="FC2" s="228"/>
      <c r="FD2" s="228"/>
      <c r="FE2" s="228"/>
      <c r="FF2" s="228"/>
      <c r="FG2" s="228"/>
      <c r="FH2" s="230"/>
      <c r="FI2" s="228"/>
      <c r="FK2" s="229" t="s">
        <v>265</v>
      </c>
      <c r="FL2" s="208"/>
      <c r="FM2" s="208"/>
      <c r="FN2" s="208"/>
      <c r="FO2" s="228"/>
      <c r="FP2" s="228"/>
      <c r="FQ2" s="228"/>
      <c r="FR2" s="228"/>
      <c r="FS2" s="228"/>
      <c r="FT2" s="228"/>
      <c r="FU2" s="228"/>
      <c r="FV2" s="228"/>
    </row>
    <row r="3" spans="2:178" s="4" customFormat="1" ht="17.25">
      <c r="B3" s="208" t="s">
        <v>144</v>
      </c>
      <c r="C3" s="208"/>
      <c r="D3" s="208"/>
      <c r="E3" s="209" t="s">
        <v>157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S3" s="208" t="s">
        <v>144</v>
      </c>
      <c r="T3" s="208"/>
      <c r="U3" s="208"/>
      <c r="V3" s="209" t="s">
        <v>156</v>
      </c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L3" s="208" t="s">
        <v>144</v>
      </c>
      <c r="AM3" s="208"/>
      <c r="AN3" s="208"/>
      <c r="AO3" s="209" t="s">
        <v>180</v>
      </c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135"/>
      <c r="BE3" s="135"/>
      <c r="BG3" s="208" t="s">
        <v>144</v>
      </c>
      <c r="BH3" s="208"/>
      <c r="BI3" s="208"/>
      <c r="BJ3" s="209" t="s">
        <v>194</v>
      </c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D3" s="208" t="s">
        <v>144</v>
      </c>
      <c r="CE3" s="208"/>
      <c r="CF3" s="208"/>
      <c r="CG3" s="209" t="s">
        <v>213</v>
      </c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DA3" s="208" t="s">
        <v>144</v>
      </c>
      <c r="DB3" s="208"/>
      <c r="DC3" s="208"/>
      <c r="DD3" s="209" t="s">
        <v>235</v>
      </c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X3" s="208" t="s">
        <v>144</v>
      </c>
      <c r="DY3" s="208"/>
      <c r="DZ3" s="208"/>
      <c r="EA3" s="209" t="s">
        <v>246</v>
      </c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W3" s="229" t="s">
        <v>283</v>
      </c>
      <c r="EX3" s="208"/>
      <c r="EY3" s="208"/>
      <c r="EZ3" s="228"/>
      <c r="FA3" s="239" t="s">
        <v>266</v>
      </c>
      <c r="FB3" s="239"/>
      <c r="FC3" s="239"/>
      <c r="FD3" s="239"/>
      <c r="FE3" s="239"/>
      <c r="FF3" s="239"/>
      <c r="FG3" s="239"/>
      <c r="FH3" s="239"/>
      <c r="FI3" s="239"/>
      <c r="FK3" s="229" t="s">
        <v>283</v>
      </c>
      <c r="FL3" s="208"/>
      <c r="FM3" s="208"/>
      <c r="FN3" s="231" t="s">
        <v>284</v>
      </c>
      <c r="FO3" s="231"/>
      <c r="FP3" s="231"/>
      <c r="FQ3" s="231"/>
      <c r="FR3" s="231"/>
      <c r="FS3" s="231"/>
      <c r="FT3" s="231"/>
      <c r="FU3" s="231"/>
      <c r="FV3" s="239"/>
    </row>
    <row r="4" spans="2:178" s="4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W4" s="2"/>
      <c r="EX4" s="2"/>
      <c r="EY4" s="2"/>
      <c r="EZ4" s="2"/>
      <c r="FA4" s="228"/>
      <c r="FB4" s="228"/>
      <c r="FC4" s="228"/>
      <c r="FD4" s="228"/>
      <c r="FE4" s="228"/>
      <c r="FF4" s="228"/>
      <c r="FG4" s="228"/>
      <c r="FH4" s="230"/>
      <c r="FI4" s="228"/>
      <c r="FK4" s="2"/>
      <c r="FL4" s="2"/>
      <c r="FM4" s="2"/>
      <c r="FN4" s="2"/>
      <c r="FO4" s="228"/>
      <c r="FP4" s="228"/>
      <c r="FQ4" s="228"/>
      <c r="FR4" s="228"/>
      <c r="FS4" s="228"/>
      <c r="FT4" s="228"/>
      <c r="FU4" s="228"/>
      <c r="FV4" s="228"/>
    </row>
    <row r="5" spans="1:178" s="4" customFormat="1" ht="24" customHeight="1">
      <c r="A5" s="198" t="s">
        <v>0</v>
      </c>
      <c r="B5" s="199" t="s">
        <v>36</v>
      </c>
      <c r="C5" s="202" t="s">
        <v>14</v>
      </c>
      <c r="D5" s="203"/>
      <c r="E5" s="199" t="s">
        <v>15</v>
      </c>
      <c r="F5" s="197" t="s">
        <v>138</v>
      </c>
      <c r="G5" s="187"/>
      <c r="H5" s="197" t="s">
        <v>139</v>
      </c>
      <c r="I5" s="187"/>
      <c r="J5" s="197" t="s">
        <v>140</v>
      </c>
      <c r="K5" s="187"/>
      <c r="L5" s="197" t="s">
        <v>141</v>
      </c>
      <c r="M5" s="187"/>
      <c r="N5" s="186" t="s">
        <v>142</v>
      </c>
      <c r="O5" s="187"/>
      <c r="P5" s="186" t="s">
        <v>4</v>
      </c>
      <c r="Q5" s="187"/>
      <c r="R5" s="198" t="s">
        <v>0</v>
      </c>
      <c r="S5" s="199" t="s">
        <v>36</v>
      </c>
      <c r="T5" s="202" t="s">
        <v>14</v>
      </c>
      <c r="U5" s="203"/>
      <c r="V5" s="199" t="s">
        <v>15</v>
      </c>
      <c r="W5" s="197" t="s">
        <v>158</v>
      </c>
      <c r="X5" s="187"/>
      <c r="Y5" s="197" t="s">
        <v>159</v>
      </c>
      <c r="Z5" s="187"/>
      <c r="AA5" s="197" t="s">
        <v>160</v>
      </c>
      <c r="AB5" s="187"/>
      <c r="AC5" s="197" t="s">
        <v>161</v>
      </c>
      <c r="AD5" s="187"/>
      <c r="AE5" s="186" t="s">
        <v>162</v>
      </c>
      <c r="AF5" s="187"/>
      <c r="AG5" s="186" t="s">
        <v>163</v>
      </c>
      <c r="AH5" s="187"/>
      <c r="AI5" s="186" t="s">
        <v>4</v>
      </c>
      <c r="AJ5" s="187"/>
      <c r="AK5" s="198" t="s">
        <v>0</v>
      </c>
      <c r="AL5" s="199" t="s">
        <v>36</v>
      </c>
      <c r="AM5" s="202" t="s">
        <v>14</v>
      </c>
      <c r="AN5" s="203"/>
      <c r="AO5" s="199" t="s">
        <v>15</v>
      </c>
      <c r="AP5" s="197" t="s">
        <v>172</v>
      </c>
      <c r="AQ5" s="187"/>
      <c r="AR5" s="197" t="s">
        <v>173</v>
      </c>
      <c r="AS5" s="187"/>
      <c r="AT5" s="197" t="s">
        <v>174</v>
      </c>
      <c r="AU5" s="187"/>
      <c r="AV5" s="197" t="s">
        <v>175</v>
      </c>
      <c r="AW5" s="187"/>
      <c r="AX5" s="186" t="s">
        <v>176</v>
      </c>
      <c r="AY5" s="187"/>
      <c r="AZ5" s="186" t="s">
        <v>177</v>
      </c>
      <c r="BA5" s="187"/>
      <c r="BB5" s="186" t="s">
        <v>178</v>
      </c>
      <c r="BC5" s="187"/>
      <c r="BD5" s="186" t="s">
        <v>4</v>
      </c>
      <c r="BE5" s="187"/>
      <c r="BF5" s="198" t="s">
        <v>0</v>
      </c>
      <c r="BG5" s="199" t="s">
        <v>36</v>
      </c>
      <c r="BH5" s="202" t="s">
        <v>14</v>
      </c>
      <c r="BI5" s="203"/>
      <c r="BJ5" s="199" t="s">
        <v>15</v>
      </c>
      <c r="BK5" s="197" t="s">
        <v>193</v>
      </c>
      <c r="BL5" s="187"/>
      <c r="BM5" s="197" t="s">
        <v>186</v>
      </c>
      <c r="BN5" s="187"/>
      <c r="BO5" s="197" t="s">
        <v>187</v>
      </c>
      <c r="BP5" s="187"/>
      <c r="BQ5" s="197" t="s">
        <v>188</v>
      </c>
      <c r="BR5" s="187"/>
      <c r="BS5" s="186" t="s">
        <v>189</v>
      </c>
      <c r="BT5" s="187"/>
      <c r="BU5" s="186" t="s">
        <v>190</v>
      </c>
      <c r="BV5" s="187"/>
      <c r="BW5" s="186" t="s">
        <v>191</v>
      </c>
      <c r="BX5" s="187"/>
      <c r="BY5" s="186" t="s">
        <v>192</v>
      </c>
      <c r="BZ5" s="187"/>
      <c r="CA5" s="186" t="s">
        <v>4</v>
      </c>
      <c r="CB5" s="187"/>
      <c r="CC5" s="198" t="s">
        <v>0</v>
      </c>
      <c r="CD5" s="199" t="s">
        <v>36</v>
      </c>
      <c r="CE5" s="202" t="s">
        <v>14</v>
      </c>
      <c r="CF5" s="203"/>
      <c r="CG5" s="199" t="s">
        <v>15</v>
      </c>
      <c r="CH5" s="197" t="s">
        <v>215</v>
      </c>
      <c r="CI5" s="187"/>
      <c r="CJ5" s="197" t="s">
        <v>216</v>
      </c>
      <c r="CK5" s="187"/>
      <c r="CL5" s="197" t="s">
        <v>217</v>
      </c>
      <c r="CM5" s="187"/>
      <c r="CN5" s="197" t="s">
        <v>218</v>
      </c>
      <c r="CO5" s="187"/>
      <c r="CP5" s="186" t="s">
        <v>219</v>
      </c>
      <c r="CQ5" s="187"/>
      <c r="CR5" s="186" t="s">
        <v>220</v>
      </c>
      <c r="CS5" s="187"/>
      <c r="CT5" s="186" t="s">
        <v>221</v>
      </c>
      <c r="CU5" s="187"/>
      <c r="CV5" s="186"/>
      <c r="CW5" s="187"/>
      <c r="CX5" s="186" t="s">
        <v>4</v>
      </c>
      <c r="CY5" s="187"/>
      <c r="CZ5" s="198" t="s">
        <v>0</v>
      </c>
      <c r="DA5" s="199" t="s">
        <v>36</v>
      </c>
      <c r="DB5" s="202" t="s">
        <v>14</v>
      </c>
      <c r="DC5" s="203"/>
      <c r="DD5" s="199" t="s">
        <v>15</v>
      </c>
      <c r="DE5" s="197" t="s">
        <v>236</v>
      </c>
      <c r="DF5" s="187"/>
      <c r="DG5" s="197" t="s">
        <v>237</v>
      </c>
      <c r="DH5" s="187"/>
      <c r="DI5" s="197" t="s">
        <v>238</v>
      </c>
      <c r="DJ5" s="187"/>
      <c r="DK5" s="197" t="s">
        <v>239</v>
      </c>
      <c r="DL5" s="187"/>
      <c r="DM5" s="186" t="s">
        <v>240</v>
      </c>
      <c r="DN5" s="187"/>
      <c r="DO5" s="186" t="s">
        <v>241</v>
      </c>
      <c r="DP5" s="187"/>
      <c r="DQ5" s="186" t="s">
        <v>242</v>
      </c>
      <c r="DR5" s="187"/>
      <c r="DS5" s="186"/>
      <c r="DT5" s="187"/>
      <c r="DU5" s="186" t="s">
        <v>4</v>
      </c>
      <c r="DV5" s="187"/>
      <c r="DW5" s="198" t="s">
        <v>0</v>
      </c>
      <c r="DX5" s="199" t="s">
        <v>36</v>
      </c>
      <c r="DY5" s="202" t="s">
        <v>14</v>
      </c>
      <c r="DZ5" s="203"/>
      <c r="EA5" s="199" t="s">
        <v>15</v>
      </c>
      <c r="EB5" s="197" t="s">
        <v>255</v>
      </c>
      <c r="EC5" s="187"/>
      <c r="ED5" s="197" t="s">
        <v>256</v>
      </c>
      <c r="EE5" s="187"/>
      <c r="EF5" s="197" t="s">
        <v>257</v>
      </c>
      <c r="EG5" s="187"/>
      <c r="EH5" s="197" t="s">
        <v>258</v>
      </c>
      <c r="EI5" s="187"/>
      <c r="EJ5" s="186" t="s">
        <v>259</v>
      </c>
      <c r="EK5" s="187"/>
      <c r="EL5" s="186" t="s">
        <v>261</v>
      </c>
      <c r="EM5" s="187"/>
      <c r="EN5" s="186"/>
      <c r="EO5" s="187"/>
      <c r="EP5" s="186"/>
      <c r="EQ5" s="187"/>
      <c r="ER5" s="186" t="s">
        <v>263</v>
      </c>
      <c r="ES5" s="187"/>
      <c r="ET5" s="186" t="s">
        <v>4</v>
      </c>
      <c r="EU5" s="187"/>
      <c r="EV5" s="232" t="s">
        <v>0</v>
      </c>
      <c r="EW5" s="199" t="s">
        <v>36</v>
      </c>
      <c r="EX5" s="202" t="s">
        <v>14</v>
      </c>
      <c r="EY5" s="203"/>
      <c r="EZ5" s="199" t="s">
        <v>15</v>
      </c>
      <c r="FA5" s="233" t="s">
        <v>267</v>
      </c>
      <c r="FB5" s="233" t="s">
        <v>268</v>
      </c>
      <c r="FC5" s="233" t="s">
        <v>269</v>
      </c>
      <c r="FD5" s="233" t="s">
        <v>270</v>
      </c>
      <c r="FE5" s="233" t="s">
        <v>271</v>
      </c>
      <c r="FF5" s="233" t="s">
        <v>272</v>
      </c>
      <c r="FG5" s="233" t="s">
        <v>273</v>
      </c>
      <c r="FH5" s="234" t="s">
        <v>274</v>
      </c>
      <c r="FI5" s="233" t="s">
        <v>4</v>
      </c>
      <c r="FJ5" s="232" t="s">
        <v>0</v>
      </c>
      <c r="FK5" s="199" t="s">
        <v>36</v>
      </c>
      <c r="FL5" s="202" t="s">
        <v>14</v>
      </c>
      <c r="FM5" s="203"/>
      <c r="FN5" s="199" t="s">
        <v>15</v>
      </c>
      <c r="FO5" s="240" t="s">
        <v>277</v>
      </c>
      <c r="FP5" s="241" t="s">
        <v>278</v>
      </c>
      <c r="FQ5" s="242"/>
      <c r="FR5" s="241" t="s">
        <v>279</v>
      </c>
      <c r="FS5" s="242"/>
      <c r="FT5" s="243" t="s">
        <v>280</v>
      </c>
      <c r="FU5" s="244" t="s">
        <v>281</v>
      </c>
      <c r="FV5" s="245" t="s">
        <v>282</v>
      </c>
    </row>
    <row r="6" spans="1:178" s="4" customFormat="1" ht="12.75" customHeight="1">
      <c r="A6" s="198"/>
      <c r="B6" s="200"/>
      <c r="C6" s="204"/>
      <c r="D6" s="205"/>
      <c r="E6" s="200"/>
      <c r="F6" s="193">
        <v>4</v>
      </c>
      <c r="G6" s="194"/>
      <c r="H6" s="193">
        <v>4</v>
      </c>
      <c r="I6" s="194"/>
      <c r="J6" s="193">
        <v>2</v>
      </c>
      <c r="K6" s="194"/>
      <c r="L6" s="195">
        <v>2</v>
      </c>
      <c r="M6" s="196"/>
      <c r="N6" s="186">
        <v>2</v>
      </c>
      <c r="O6" s="187"/>
      <c r="P6" s="186" t="s">
        <v>49</v>
      </c>
      <c r="Q6" s="187"/>
      <c r="R6" s="198"/>
      <c r="S6" s="200"/>
      <c r="T6" s="204"/>
      <c r="U6" s="205"/>
      <c r="V6" s="200"/>
      <c r="W6" s="193">
        <v>3</v>
      </c>
      <c r="X6" s="194"/>
      <c r="Y6" s="193">
        <v>2</v>
      </c>
      <c r="Z6" s="194"/>
      <c r="AA6" s="193">
        <v>3</v>
      </c>
      <c r="AB6" s="194"/>
      <c r="AC6" s="195">
        <v>2</v>
      </c>
      <c r="AD6" s="196"/>
      <c r="AE6" s="186">
        <v>2</v>
      </c>
      <c r="AF6" s="187"/>
      <c r="AG6" s="186">
        <v>2</v>
      </c>
      <c r="AH6" s="187"/>
      <c r="AI6" s="186" t="s">
        <v>275</v>
      </c>
      <c r="AJ6" s="187"/>
      <c r="AK6" s="198"/>
      <c r="AL6" s="200"/>
      <c r="AM6" s="204"/>
      <c r="AN6" s="205"/>
      <c r="AO6" s="200"/>
      <c r="AP6" s="193">
        <v>3</v>
      </c>
      <c r="AQ6" s="194"/>
      <c r="AR6" s="193">
        <v>3</v>
      </c>
      <c r="AS6" s="194"/>
      <c r="AT6" s="193">
        <v>3</v>
      </c>
      <c r="AU6" s="194"/>
      <c r="AV6" s="195">
        <v>2</v>
      </c>
      <c r="AW6" s="196"/>
      <c r="AX6" s="195">
        <v>3</v>
      </c>
      <c r="AY6" s="196"/>
      <c r="AZ6" s="186">
        <v>3</v>
      </c>
      <c r="BA6" s="187"/>
      <c r="BB6" s="186">
        <v>3</v>
      </c>
      <c r="BC6" s="187"/>
      <c r="BD6" s="186" t="s">
        <v>223</v>
      </c>
      <c r="BE6" s="187"/>
      <c r="BF6" s="198"/>
      <c r="BG6" s="200"/>
      <c r="BH6" s="204"/>
      <c r="BI6" s="205"/>
      <c r="BJ6" s="200"/>
      <c r="BK6" s="193">
        <v>2</v>
      </c>
      <c r="BL6" s="194"/>
      <c r="BM6" s="193">
        <v>2</v>
      </c>
      <c r="BN6" s="194"/>
      <c r="BO6" s="193">
        <v>2</v>
      </c>
      <c r="BP6" s="194"/>
      <c r="BQ6" s="195">
        <v>2</v>
      </c>
      <c r="BR6" s="196"/>
      <c r="BS6" s="195">
        <v>3</v>
      </c>
      <c r="BT6" s="196"/>
      <c r="BU6" s="195">
        <v>2</v>
      </c>
      <c r="BV6" s="196"/>
      <c r="BW6" s="129">
        <v>3</v>
      </c>
      <c r="BX6" s="130"/>
      <c r="BY6" s="186">
        <v>2</v>
      </c>
      <c r="BZ6" s="187"/>
      <c r="CA6" s="186" t="s">
        <v>276</v>
      </c>
      <c r="CB6" s="187"/>
      <c r="CC6" s="198"/>
      <c r="CD6" s="200"/>
      <c r="CE6" s="204"/>
      <c r="CF6" s="205"/>
      <c r="CG6" s="200"/>
      <c r="CH6" s="193">
        <v>2</v>
      </c>
      <c r="CI6" s="194"/>
      <c r="CJ6" s="193">
        <v>3</v>
      </c>
      <c r="CK6" s="194"/>
      <c r="CL6" s="193">
        <v>3</v>
      </c>
      <c r="CM6" s="194"/>
      <c r="CN6" s="195">
        <v>3</v>
      </c>
      <c r="CO6" s="196"/>
      <c r="CP6" s="195">
        <v>2</v>
      </c>
      <c r="CQ6" s="196"/>
      <c r="CR6" s="195">
        <v>3</v>
      </c>
      <c r="CS6" s="196"/>
      <c r="CT6" s="186">
        <v>3</v>
      </c>
      <c r="CU6" s="187"/>
      <c r="CV6" s="186"/>
      <c r="CW6" s="187"/>
      <c r="CX6" s="186" t="s">
        <v>214</v>
      </c>
      <c r="CY6" s="187"/>
      <c r="CZ6" s="198"/>
      <c r="DA6" s="200"/>
      <c r="DB6" s="204"/>
      <c r="DC6" s="205"/>
      <c r="DD6" s="200"/>
      <c r="DE6" s="193">
        <v>2</v>
      </c>
      <c r="DF6" s="194"/>
      <c r="DG6" s="193">
        <v>2</v>
      </c>
      <c r="DH6" s="194"/>
      <c r="DI6" s="193">
        <v>2</v>
      </c>
      <c r="DJ6" s="194"/>
      <c r="DK6" s="195">
        <v>2</v>
      </c>
      <c r="DL6" s="196"/>
      <c r="DM6" s="195">
        <v>3</v>
      </c>
      <c r="DN6" s="196"/>
      <c r="DO6" s="195">
        <v>3</v>
      </c>
      <c r="DP6" s="196"/>
      <c r="DQ6" s="195">
        <v>3</v>
      </c>
      <c r="DR6" s="196"/>
      <c r="DS6" s="186"/>
      <c r="DT6" s="187"/>
      <c r="DU6" s="186" t="s">
        <v>243</v>
      </c>
      <c r="DV6" s="187"/>
      <c r="DW6" s="198"/>
      <c r="DX6" s="200"/>
      <c r="DY6" s="204"/>
      <c r="DZ6" s="205"/>
      <c r="EA6" s="200"/>
      <c r="EB6" s="193">
        <v>3</v>
      </c>
      <c r="EC6" s="194"/>
      <c r="ED6" s="193">
        <v>2</v>
      </c>
      <c r="EE6" s="194"/>
      <c r="EF6" s="193">
        <v>2</v>
      </c>
      <c r="EG6" s="194"/>
      <c r="EH6" s="195">
        <v>2</v>
      </c>
      <c r="EI6" s="196"/>
      <c r="EJ6" s="195">
        <v>2</v>
      </c>
      <c r="EK6" s="196"/>
      <c r="EL6" s="195">
        <v>3</v>
      </c>
      <c r="EM6" s="196"/>
      <c r="EN6" s="195"/>
      <c r="EO6" s="196"/>
      <c r="EP6" s="186"/>
      <c r="EQ6" s="187"/>
      <c r="ER6" s="186">
        <v>3</v>
      </c>
      <c r="ES6" s="187"/>
      <c r="ET6" s="186" t="s">
        <v>264</v>
      </c>
      <c r="EU6" s="187"/>
      <c r="EV6" s="232"/>
      <c r="EW6" s="200"/>
      <c r="EX6" s="204"/>
      <c r="EY6" s="205"/>
      <c r="EZ6" s="200"/>
      <c r="FA6" s="233">
        <v>14</v>
      </c>
      <c r="FB6" s="233">
        <v>14</v>
      </c>
      <c r="FC6" s="233">
        <v>20</v>
      </c>
      <c r="FD6" s="233">
        <v>18</v>
      </c>
      <c r="FE6" s="233">
        <v>19</v>
      </c>
      <c r="FF6" s="233">
        <v>17</v>
      </c>
      <c r="FG6" s="233">
        <v>17</v>
      </c>
      <c r="FH6" s="234">
        <v>4</v>
      </c>
      <c r="FI6" s="233">
        <v>123</v>
      </c>
      <c r="FJ6" s="232"/>
      <c r="FK6" s="200"/>
      <c r="FL6" s="204"/>
      <c r="FM6" s="205"/>
      <c r="FN6" s="200"/>
      <c r="FO6" s="246">
        <v>123</v>
      </c>
      <c r="FP6" s="247">
        <v>3</v>
      </c>
      <c r="FQ6" s="247"/>
      <c r="FR6" s="247">
        <v>3</v>
      </c>
      <c r="FS6" s="247"/>
      <c r="FT6" s="248">
        <v>126</v>
      </c>
      <c r="FU6" s="249"/>
      <c r="FV6" s="250"/>
    </row>
    <row r="7" spans="1:197" s="4" customFormat="1" ht="15" customHeight="1">
      <c r="A7" s="198"/>
      <c r="B7" s="201"/>
      <c r="C7" s="206"/>
      <c r="D7" s="207"/>
      <c r="E7" s="201"/>
      <c r="F7" s="64" t="s">
        <v>5</v>
      </c>
      <c r="G7" s="67" t="s">
        <v>6</v>
      </c>
      <c r="H7" s="64" t="s">
        <v>5</v>
      </c>
      <c r="I7" s="67" t="s">
        <v>6</v>
      </c>
      <c r="J7" s="64" t="s">
        <v>5</v>
      </c>
      <c r="K7" s="67" t="s">
        <v>6</v>
      </c>
      <c r="L7" s="64" t="s">
        <v>5</v>
      </c>
      <c r="M7" s="67" t="s">
        <v>6</v>
      </c>
      <c r="N7" s="64" t="s">
        <v>5</v>
      </c>
      <c r="O7" s="67" t="s">
        <v>6</v>
      </c>
      <c r="P7" s="64" t="s">
        <v>5</v>
      </c>
      <c r="Q7" s="67" t="s">
        <v>6</v>
      </c>
      <c r="R7" s="198"/>
      <c r="S7" s="201"/>
      <c r="T7" s="206"/>
      <c r="U7" s="207"/>
      <c r="V7" s="201"/>
      <c r="W7" s="64" t="s">
        <v>5</v>
      </c>
      <c r="X7" s="67" t="s">
        <v>6</v>
      </c>
      <c r="Y7" s="64" t="s">
        <v>5</v>
      </c>
      <c r="Z7" s="67" t="s">
        <v>6</v>
      </c>
      <c r="AA7" s="64" t="s">
        <v>5</v>
      </c>
      <c r="AB7" s="67" t="s">
        <v>6</v>
      </c>
      <c r="AC7" s="64" t="s">
        <v>5</v>
      </c>
      <c r="AD7" s="67" t="s">
        <v>6</v>
      </c>
      <c r="AE7" s="64" t="s">
        <v>5</v>
      </c>
      <c r="AF7" s="67" t="s">
        <v>6</v>
      </c>
      <c r="AG7" s="67"/>
      <c r="AH7" s="67"/>
      <c r="AI7" s="64" t="s">
        <v>5</v>
      </c>
      <c r="AJ7" s="67" t="s">
        <v>6</v>
      </c>
      <c r="AK7" s="198"/>
      <c r="AL7" s="201"/>
      <c r="AM7" s="206"/>
      <c r="AN7" s="207"/>
      <c r="AO7" s="201"/>
      <c r="AP7" s="64" t="s">
        <v>5</v>
      </c>
      <c r="AQ7" s="67" t="s">
        <v>6</v>
      </c>
      <c r="AR7" s="64" t="s">
        <v>5</v>
      </c>
      <c r="AS7" s="67" t="s">
        <v>6</v>
      </c>
      <c r="AT7" s="64" t="s">
        <v>5</v>
      </c>
      <c r="AU7" s="67" t="s">
        <v>6</v>
      </c>
      <c r="AV7" s="64" t="s">
        <v>5</v>
      </c>
      <c r="AW7" s="67" t="s">
        <v>6</v>
      </c>
      <c r="AX7" s="64" t="s">
        <v>5</v>
      </c>
      <c r="AY7" s="67" t="s">
        <v>6</v>
      </c>
      <c r="AZ7" s="64" t="s">
        <v>5</v>
      </c>
      <c r="BA7" s="67" t="s">
        <v>6</v>
      </c>
      <c r="BB7" s="64" t="s">
        <v>5</v>
      </c>
      <c r="BC7" s="67" t="s">
        <v>6</v>
      </c>
      <c r="BD7" s="64" t="s">
        <v>5</v>
      </c>
      <c r="BE7" s="67" t="s">
        <v>6</v>
      </c>
      <c r="BF7" s="198"/>
      <c r="BG7" s="201"/>
      <c r="BH7" s="206"/>
      <c r="BI7" s="207"/>
      <c r="BJ7" s="201"/>
      <c r="BK7" s="64" t="s">
        <v>5</v>
      </c>
      <c r="BL7" s="67" t="s">
        <v>6</v>
      </c>
      <c r="BM7" s="64" t="s">
        <v>5</v>
      </c>
      <c r="BN7" s="67" t="s">
        <v>6</v>
      </c>
      <c r="BO7" s="64" t="s">
        <v>5</v>
      </c>
      <c r="BP7" s="67" t="s">
        <v>6</v>
      </c>
      <c r="BQ7" s="64" t="s">
        <v>5</v>
      </c>
      <c r="BR7" s="67" t="s">
        <v>6</v>
      </c>
      <c r="BS7" s="64" t="s">
        <v>5</v>
      </c>
      <c r="BT7" s="67" t="s">
        <v>6</v>
      </c>
      <c r="BU7" s="64" t="s">
        <v>5</v>
      </c>
      <c r="BV7" s="67" t="s">
        <v>6</v>
      </c>
      <c r="BW7" s="64" t="s">
        <v>5</v>
      </c>
      <c r="BX7" s="67" t="s">
        <v>6</v>
      </c>
      <c r="BY7" s="64" t="s">
        <v>5</v>
      </c>
      <c r="BZ7" s="67" t="s">
        <v>6</v>
      </c>
      <c r="CA7" s="64" t="s">
        <v>5</v>
      </c>
      <c r="CB7" s="67" t="s">
        <v>6</v>
      </c>
      <c r="CC7" s="198"/>
      <c r="CD7" s="201"/>
      <c r="CE7" s="206"/>
      <c r="CF7" s="207"/>
      <c r="CG7" s="201"/>
      <c r="CH7" s="64" t="s">
        <v>5</v>
      </c>
      <c r="CI7" s="67" t="s">
        <v>6</v>
      </c>
      <c r="CJ7" s="64" t="s">
        <v>5</v>
      </c>
      <c r="CK7" s="67" t="s">
        <v>6</v>
      </c>
      <c r="CL7" s="64" t="s">
        <v>5</v>
      </c>
      <c r="CM7" s="67" t="s">
        <v>6</v>
      </c>
      <c r="CN7" s="64" t="s">
        <v>5</v>
      </c>
      <c r="CO7" s="67" t="s">
        <v>6</v>
      </c>
      <c r="CP7" s="64" t="s">
        <v>5</v>
      </c>
      <c r="CQ7" s="67" t="s">
        <v>6</v>
      </c>
      <c r="CR7" s="64" t="s">
        <v>5</v>
      </c>
      <c r="CS7" s="67" t="s">
        <v>6</v>
      </c>
      <c r="CT7" s="64" t="s">
        <v>5</v>
      </c>
      <c r="CU7" s="67" t="s">
        <v>6</v>
      </c>
      <c r="CV7" s="64" t="s">
        <v>5</v>
      </c>
      <c r="CW7" s="67" t="s">
        <v>6</v>
      </c>
      <c r="CX7" s="64" t="s">
        <v>5</v>
      </c>
      <c r="CY7" s="67" t="s">
        <v>6</v>
      </c>
      <c r="CZ7" s="198"/>
      <c r="DA7" s="201"/>
      <c r="DB7" s="206"/>
      <c r="DC7" s="207"/>
      <c r="DD7" s="201"/>
      <c r="DE7" s="64" t="s">
        <v>5</v>
      </c>
      <c r="DF7" s="67" t="s">
        <v>6</v>
      </c>
      <c r="DG7" s="64" t="s">
        <v>5</v>
      </c>
      <c r="DH7" s="67" t="s">
        <v>6</v>
      </c>
      <c r="DI7" s="64" t="s">
        <v>5</v>
      </c>
      <c r="DJ7" s="67" t="s">
        <v>6</v>
      </c>
      <c r="DK7" s="64" t="s">
        <v>5</v>
      </c>
      <c r="DL7" s="67" t="s">
        <v>6</v>
      </c>
      <c r="DM7" s="64" t="s">
        <v>5</v>
      </c>
      <c r="DN7" s="67" t="s">
        <v>6</v>
      </c>
      <c r="DO7" s="64" t="s">
        <v>5</v>
      </c>
      <c r="DP7" s="67" t="s">
        <v>6</v>
      </c>
      <c r="DQ7" s="64" t="s">
        <v>5</v>
      </c>
      <c r="DR7" s="67" t="s">
        <v>6</v>
      </c>
      <c r="DS7" s="64" t="s">
        <v>5</v>
      </c>
      <c r="DT7" s="67" t="s">
        <v>6</v>
      </c>
      <c r="DU7" s="64" t="s">
        <v>5</v>
      </c>
      <c r="DV7" s="67" t="s">
        <v>6</v>
      </c>
      <c r="DW7" s="198"/>
      <c r="DX7" s="201"/>
      <c r="DY7" s="206"/>
      <c r="DZ7" s="207"/>
      <c r="EA7" s="201"/>
      <c r="EB7" s="64" t="s">
        <v>5</v>
      </c>
      <c r="EC7" s="67" t="s">
        <v>6</v>
      </c>
      <c r="ED7" s="64" t="s">
        <v>5</v>
      </c>
      <c r="EE7" s="67" t="s">
        <v>6</v>
      </c>
      <c r="EF7" s="64" t="s">
        <v>5</v>
      </c>
      <c r="EG7" s="67" t="s">
        <v>6</v>
      </c>
      <c r="EH7" s="64" t="s">
        <v>5</v>
      </c>
      <c r="EI7" s="67" t="s">
        <v>6</v>
      </c>
      <c r="EJ7" s="64" t="s">
        <v>5</v>
      </c>
      <c r="EK7" s="67" t="s">
        <v>6</v>
      </c>
      <c r="EL7" s="64" t="s">
        <v>5</v>
      </c>
      <c r="EM7" s="67" t="s">
        <v>6</v>
      </c>
      <c r="EN7" s="64" t="s">
        <v>5</v>
      </c>
      <c r="EO7" s="67" t="s">
        <v>6</v>
      </c>
      <c r="EP7" s="64" t="s">
        <v>5</v>
      </c>
      <c r="EQ7" s="67" t="s">
        <v>6</v>
      </c>
      <c r="ER7" s="64" t="s">
        <v>5</v>
      </c>
      <c r="ES7" s="67" t="s">
        <v>6</v>
      </c>
      <c r="ET7" s="64" t="s">
        <v>5</v>
      </c>
      <c r="EU7" s="67" t="s">
        <v>6</v>
      </c>
      <c r="EV7" s="232"/>
      <c r="EW7" s="201"/>
      <c r="EX7" s="206"/>
      <c r="EY7" s="207"/>
      <c r="EZ7" s="201"/>
      <c r="FA7" s="233"/>
      <c r="FB7" s="233"/>
      <c r="FC7" s="233"/>
      <c r="FD7" s="233"/>
      <c r="FE7" s="233"/>
      <c r="FF7" s="233"/>
      <c r="FG7" s="233"/>
      <c r="FH7" s="234"/>
      <c r="FI7" s="233"/>
      <c r="FJ7" s="232"/>
      <c r="FK7" s="201"/>
      <c r="FL7" s="206"/>
      <c r="FM7" s="207"/>
      <c r="FN7" s="201"/>
      <c r="FO7" s="251"/>
      <c r="FP7" s="252" t="s">
        <v>5</v>
      </c>
      <c r="FQ7" s="252" t="s">
        <v>6</v>
      </c>
      <c r="FR7" s="252" t="s">
        <v>5</v>
      </c>
      <c r="FS7" s="252" t="s">
        <v>6</v>
      </c>
      <c r="FT7" s="253"/>
      <c r="FU7" s="254"/>
      <c r="FV7" s="255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s="66" customFormat="1" ht="18" customHeight="1">
      <c r="A8" s="31">
        <v>1</v>
      </c>
      <c r="B8" s="69" t="s">
        <v>58</v>
      </c>
      <c r="C8" s="70" t="s">
        <v>52</v>
      </c>
      <c r="D8" s="71" t="s">
        <v>59</v>
      </c>
      <c r="E8" s="77" t="s">
        <v>100</v>
      </c>
      <c r="F8" s="8">
        <f>'K1'!M9</f>
        <v>7</v>
      </c>
      <c r="G8" s="8"/>
      <c r="H8" s="8">
        <f>'K1'!AA9</f>
        <v>5</v>
      </c>
      <c r="I8" s="8"/>
      <c r="J8" s="8">
        <f>'K1'!AO9</f>
        <v>6</v>
      </c>
      <c r="K8" s="8"/>
      <c r="L8" s="7">
        <f>'K1'!BC9</f>
        <v>6</v>
      </c>
      <c r="M8" s="36"/>
      <c r="N8" s="7">
        <f>'K1'!BQ9</f>
        <v>5</v>
      </c>
      <c r="O8" s="36"/>
      <c r="P8" s="68">
        <f>ROUND((MAX(F8:G8)*4+MAX(H8:I8)*4+MAX(J8:K8)*2+MAX(L8:M8)*2+MAX(N8:O8)*2)/14,2)</f>
        <v>5.86</v>
      </c>
      <c r="Q8" s="36"/>
      <c r="R8" s="31">
        <v>1</v>
      </c>
      <c r="S8" s="69" t="s">
        <v>58</v>
      </c>
      <c r="T8" s="70" t="s">
        <v>52</v>
      </c>
      <c r="U8" s="71" t="s">
        <v>59</v>
      </c>
      <c r="V8" s="77" t="s">
        <v>100</v>
      </c>
      <c r="W8" s="8">
        <f>'Ky 2'!M9</f>
        <v>2</v>
      </c>
      <c r="X8" s="8"/>
      <c r="Y8" s="8">
        <f>'Ky 2'!AA9</f>
        <v>2</v>
      </c>
      <c r="Z8" s="8"/>
      <c r="AA8" s="8">
        <f>'Ky 2'!AO9</f>
        <v>0</v>
      </c>
      <c r="AB8" s="8"/>
      <c r="AC8" s="7">
        <f>'Ky 2'!BC9</f>
        <v>2</v>
      </c>
      <c r="AD8" s="36"/>
      <c r="AE8" s="7">
        <f>'Ky 2'!BQ9</f>
        <v>2</v>
      </c>
      <c r="AF8" s="36"/>
      <c r="AG8" s="7">
        <f>'Ky 2'!CE9</f>
        <v>2</v>
      </c>
      <c r="AH8" s="108"/>
      <c r="AI8" s="68">
        <f aca="true" t="shared" si="0" ref="AI8:AI23">ROUND((MAX(W8:X8)*3+MAX(Y8:Z8)*2+MAX(AA8:AB8)*3+MAX(AC8:AD8)*2+MAX(AE8:AF8)*2+MAX(AG8:AH8)*2)/14,2)</f>
        <v>1.57</v>
      </c>
      <c r="AJ8" s="36"/>
      <c r="AK8" s="31">
        <v>1</v>
      </c>
      <c r="AL8" s="69" t="s">
        <v>58</v>
      </c>
      <c r="AM8" s="70" t="s">
        <v>52</v>
      </c>
      <c r="AN8" s="71" t="s">
        <v>59</v>
      </c>
      <c r="AO8" s="77" t="s">
        <v>100</v>
      </c>
      <c r="AP8" s="8">
        <f>'Ky 3'!M9</f>
        <v>0</v>
      </c>
      <c r="AQ8" s="8"/>
      <c r="AR8" s="8">
        <f>'Ky 3'!AA9</f>
        <v>0</v>
      </c>
      <c r="AS8" s="8"/>
      <c r="AT8" s="8">
        <f>'Ky 3'!AO9</f>
        <v>0</v>
      </c>
      <c r="AU8" s="8"/>
      <c r="AV8" s="7">
        <f>'Ky 3'!BC9</f>
        <v>0</v>
      </c>
      <c r="AW8" s="36"/>
      <c r="AX8" s="7">
        <f>'Ky 3'!BQ9</f>
        <v>0</v>
      </c>
      <c r="AY8" s="36"/>
      <c r="AZ8" s="7">
        <f>'Ky 3'!CE9</f>
        <v>0</v>
      </c>
      <c r="BA8" s="108"/>
      <c r="BB8" s="7">
        <f>'Ky 3'!CS9</f>
        <v>0</v>
      </c>
      <c r="BC8" s="36"/>
      <c r="BD8" s="68">
        <f>ROUND((MAX(AP8:AQ8)*3+MAX(AR8:AS8)*3+MAX(AT8:AU8)*3+MAX(AV8:AW8)*2+MAX(AX8:AY8)*3+MAX(AZ8:BA8)*3+MAX(BB8:BC8)*3)/20,2)</f>
        <v>0</v>
      </c>
      <c r="BE8" s="36"/>
      <c r="BF8" s="31">
        <v>1</v>
      </c>
      <c r="BG8" s="69" t="s">
        <v>58</v>
      </c>
      <c r="BH8" s="70" t="s">
        <v>52</v>
      </c>
      <c r="BI8" s="71" t="s">
        <v>59</v>
      </c>
      <c r="BJ8" s="77" t="s">
        <v>100</v>
      </c>
      <c r="BK8" s="77">
        <f>'ky 4'!DG8</f>
        <v>0</v>
      </c>
      <c r="BL8" s="77"/>
      <c r="BM8" s="77">
        <f>'ky 4'!AA8</f>
        <v>0</v>
      </c>
      <c r="BN8" s="77"/>
      <c r="BO8" s="77">
        <f>'ky 4'!CE8</f>
        <v>0</v>
      </c>
      <c r="BP8" s="77"/>
      <c r="BQ8" s="8">
        <f>'ky 4'!BQ8</f>
        <v>0</v>
      </c>
      <c r="BR8" s="8"/>
      <c r="BS8" s="8">
        <f>'ky 4'!BC8</f>
        <v>0</v>
      </c>
      <c r="BT8" s="8"/>
      <c r="BU8" s="8">
        <f>'ky 4'!CS8</f>
        <v>0</v>
      </c>
      <c r="BV8" s="8"/>
      <c r="BW8" s="7">
        <f>'ky 4'!AO8</f>
        <v>0</v>
      </c>
      <c r="BX8" s="36"/>
      <c r="BY8" s="7">
        <f>'ky 4'!M8</f>
        <v>0</v>
      </c>
      <c r="BZ8" s="36"/>
      <c r="CA8" s="68">
        <f>ROUND((MAX(BK8:BL8)*2+MAX(BM8:BN8)*2+MAX(BO8:BP8)*2+MAX(BQ8:BR8)*2+MAX(BS8:BT8)*3+MAX(BU8:BV8)*2+MAX(BW8:BX8)*3+MAX(BY8:BZ8)*2)/18,2)</f>
        <v>0</v>
      </c>
      <c r="CB8" s="36"/>
      <c r="CC8" s="31">
        <v>1</v>
      </c>
      <c r="CD8" s="69" t="s">
        <v>58</v>
      </c>
      <c r="CE8" s="70" t="s">
        <v>52</v>
      </c>
      <c r="CF8" s="71" t="s">
        <v>59</v>
      </c>
      <c r="CG8" s="77" t="s">
        <v>100</v>
      </c>
      <c r="CH8" s="77">
        <f>'ky 5'!M8</f>
        <v>0</v>
      </c>
      <c r="CI8" s="77"/>
      <c r="CJ8" s="77">
        <f>'ky 5'!AA8</f>
        <v>0</v>
      </c>
      <c r="CK8" s="77"/>
      <c r="CL8" s="77">
        <f>'ky 5'!AO8</f>
        <v>0</v>
      </c>
      <c r="CM8" s="77"/>
      <c r="CN8" s="8">
        <f>'ky 5'!BC8</f>
        <v>0</v>
      </c>
      <c r="CO8" s="8"/>
      <c r="CP8" s="8">
        <f>'ky 5'!BQ8</f>
        <v>0</v>
      </c>
      <c r="CQ8" s="8"/>
      <c r="CR8" s="8">
        <f>'ky 5'!CE8</f>
        <v>0</v>
      </c>
      <c r="CS8" s="8"/>
      <c r="CT8" s="7">
        <f>'ky 5'!CS8</f>
        <v>0</v>
      </c>
      <c r="CU8" s="36"/>
      <c r="CV8" s="7">
        <f>'ky 4'!AJ8</f>
        <v>0</v>
      </c>
      <c r="CW8" s="36"/>
      <c r="CX8" s="68">
        <f>ROUND((MAX(CH8:CI8)*2+MAX(CJ8:CK8)*3+MAX(CL8:CM8)*3+MAX(CN8:CO8)*3+MAX(CP8:CQ8)*2+MAX(CR8:CS8)*3+MAX(CT8:CU8)*3)/19,2)</f>
        <v>0</v>
      </c>
      <c r="CY8" s="36"/>
      <c r="CZ8" s="31">
        <v>1</v>
      </c>
      <c r="DA8" s="69" t="s">
        <v>58</v>
      </c>
      <c r="DB8" s="70" t="s">
        <v>52</v>
      </c>
      <c r="DC8" s="71" t="s">
        <v>59</v>
      </c>
      <c r="DD8" s="77" t="s">
        <v>100</v>
      </c>
      <c r="DE8" s="77">
        <f>'ky 6'!M8</f>
        <v>0</v>
      </c>
      <c r="DF8" s="77"/>
      <c r="DG8" s="77">
        <f>'ky 6'!AA8</f>
        <v>0</v>
      </c>
      <c r="DH8" s="77"/>
      <c r="DI8" s="77">
        <f>'ky 6'!AO8</f>
        <v>0</v>
      </c>
      <c r="DJ8" s="77"/>
      <c r="DK8" s="8">
        <f>'ky 6'!BC8</f>
        <v>0</v>
      </c>
      <c r="DL8" s="8"/>
      <c r="DM8" s="8">
        <f>'ky 6'!BQ8</f>
        <v>0</v>
      </c>
      <c r="DN8" s="8"/>
      <c r="DO8" s="8">
        <f>'ky 6'!CE8</f>
        <v>0</v>
      </c>
      <c r="DP8" s="8"/>
      <c r="DQ8" s="7">
        <f>'ky 6'!CS8</f>
        <v>0</v>
      </c>
      <c r="DR8" s="36"/>
      <c r="DS8" s="7"/>
      <c r="DT8" s="36"/>
      <c r="DU8" s="68">
        <f>ROUND((MAX(DE8:DF8)*2+MAX(DG8:DH8)*2+MAX(DI8:DJ8)*2+MAX(DK8:DL8)*2+MAX(DM8:DN8)*3+MAX(DO8:DP8)*3+MAX(DQ8:DR8)*3)/17,2)</f>
        <v>0</v>
      </c>
      <c r="DV8" s="36"/>
      <c r="DW8" s="31">
        <v>1</v>
      </c>
      <c r="DX8" s="69" t="s">
        <v>58</v>
      </c>
      <c r="DY8" s="70" t="s">
        <v>52</v>
      </c>
      <c r="DZ8" s="71" t="s">
        <v>59</v>
      </c>
      <c r="EA8" s="77" t="s">
        <v>100</v>
      </c>
      <c r="EB8" s="77">
        <f>'ky 7'!M8</f>
        <v>0</v>
      </c>
      <c r="EC8" s="77"/>
      <c r="ED8" s="77">
        <f>'ky 7'!AA8</f>
        <v>0</v>
      </c>
      <c r="EE8" s="77"/>
      <c r="EF8" s="77">
        <f>'ky 7'!AO8</f>
        <v>0</v>
      </c>
      <c r="EG8" s="77"/>
      <c r="EH8" s="8">
        <f>'ky 7'!BC8</f>
        <v>0</v>
      </c>
      <c r="EI8" s="8"/>
      <c r="EJ8" s="8">
        <f>'ky 7'!BQ8</f>
        <v>0</v>
      </c>
      <c r="EK8" s="8"/>
      <c r="EL8" s="8">
        <f>'ky 7'!CE8</f>
        <v>0</v>
      </c>
      <c r="EM8" s="8"/>
      <c r="EN8" s="7"/>
      <c r="EO8" s="36"/>
      <c r="EP8" s="7"/>
      <c r="EQ8" s="36"/>
      <c r="ER8" s="108">
        <f>'ky 7'!CS8</f>
        <v>0</v>
      </c>
      <c r="ES8" s="108"/>
      <c r="ET8" s="68">
        <f>ROUND((MAX(EB8:EC8)*3+MAX(ED8:EE8)*2+MAX(EF8:EG8)*2+MAX(EH8:EI8)*2+MAX(EJ8:EK8)*2+MAX(EL8:EM8)*3+MAX(ER8:ES8)*3)/17,2)</f>
        <v>0</v>
      </c>
      <c r="EU8" s="36"/>
      <c r="EV8" s="31">
        <v>1</v>
      </c>
      <c r="EW8" s="69" t="s">
        <v>58</v>
      </c>
      <c r="EX8" s="70" t="s">
        <v>52</v>
      </c>
      <c r="EY8" s="71" t="s">
        <v>59</v>
      </c>
      <c r="EZ8" s="77" t="s">
        <v>100</v>
      </c>
      <c r="FA8" s="236">
        <f>P8</f>
        <v>5.86</v>
      </c>
      <c r="FB8" s="236">
        <f>AI8</f>
        <v>1.57</v>
      </c>
      <c r="FC8" s="236">
        <f>Bangdiem!BD8</f>
        <v>0</v>
      </c>
      <c r="FD8" s="236">
        <f>CA8</f>
        <v>0</v>
      </c>
      <c r="FE8" s="236">
        <f>CX8</f>
        <v>0</v>
      </c>
      <c r="FF8" s="236">
        <f>DU8</f>
        <v>0</v>
      </c>
      <c r="FG8" s="236">
        <f>ET8</f>
        <v>0</v>
      </c>
      <c r="FH8" s="235"/>
      <c r="FI8" s="237">
        <f>(FA8*14+FB8*14+FC8*20+FE8*18+FE8*19+FF8*17+FG8*17+FH8*4)/123</f>
        <v>0.8456910569105692</v>
      </c>
      <c r="FJ8" s="31">
        <v>1</v>
      </c>
      <c r="FK8" s="69" t="s">
        <v>58</v>
      </c>
      <c r="FL8" s="70" t="s">
        <v>52</v>
      </c>
      <c r="FM8" s="71" t="s">
        <v>59</v>
      </c>
      <c r="FN8" s="77" t="s">
        <v>100</v>
      </c>
      <c r="FO8" s="256">
        <f>FI8</f>
        <v>0.8456910569105692</v>
      </c>
      <c r="FP8" s="235"/>
      <c r="FQ8" s="235"/>
      <c r="FR8" s="235"/>
      <c r="FS8" s="235"/>
      <c r="FT8" s="257">
        <f>ROUND((FO8*123+MAX(FP8:FQ8)*3+MAX(FR8:FS8)*3)/126,2)</f>
        <v>0.83</v>
      </c>
      <c r="FU8" s="258" t="str">
        <f>IF(FT8&gt;=8,"Giái",IF(FT8&gt;=7,"Kh¸",IF(FT8&gt;=6,"TB Kh¸",IF(FT8&gt;=5,"TB",IF(FT8&gt;=4,"TB YÕu",IF(FT8&lt;4,"Kém"))))))</f>
        <v>Kém</v>
      </c>
      <c r="FV8" s="235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s="66" customFormat="1" ht="13.5" customHeight="1">
      <c r="A9" s="31">
        <v>2</v>
      </c>
      <c r="B9" s="69" t="s">
        <v>60</v>
      </c>
      <c r="C9" s="70" t="s">
        <v>61</v>
      </c>
      <c r="D9" s="71" t="s">
        <v>62</v>
      </c>
      <c r="E9" s="77" t="s">
        <v>101</v>
      </c>
      <c r="F9" s="8">
        <f>'K1'!M10</f>
        <v>5</v>
      </c>
      <c r="G9" s="8"/>
      <c r="H9" s="8">
        <f>'K1'!AA10</f>
        <v>5</v>
      </c>
      <c r="I9" s="8"/>
      <c r="J9" s="8">
        <f>'K1'!AO10</f>
        <v>6</v>
      </c>
      <c r="K9" s="8"/>
      <c r="L9" s="7">
        <f>'K1'!BC10</f>
        <v>5</v>
      </c>
      <c r="M9" s="36"/>
      <c r="N9" s="7">
        <f>'K1'!BQ10</f>
        <v>4</v>
      </c>
      <c r="O9" s="7">
        <f>'K1'!BR10</f>
        <v>6</v>
      </c>
      <c r="P9" s="68">
        <f aca="true" t="shared" si="1" ref="P9:P22">ROUND((MAX(F9:G9)*4+MAX(H9:I9)*4+MAX(J9:K9)*2+MAX(L9:M9)*2+MAX(N9:O9)*2)/14,2)</f>
        <v>5.29</v>
      </c>
      <c r="Q9" s="36"/>
      <c r="R9" s="31">
        <v>2</v>
      </c>
      <c r="S9" s="69" t="s">
        <v>60</v>
      </c>
      <c r="T9" s="70" t="s">
        <v>61</v>
      </c>
      <c r="U9" s="71" t="s">
        <v>62</v>
      </c>
      <c r="V9" s="77" t="s">
        <v>101</v>
      </c>
      <c r="W9" s="8">
        <f>'Ky 2'!M10</f>
        <v>6</v>
      </c>
      <c r="X9" s="8"/>
      <c r="Y9" s="8">
        <f>'Ky 2'!AA10</f>
        <v>5</v>
      </c>
      <c r="Z9" s="8"/>
      <c r="AA9" s="8">
        <f>'Ky 2'!AO10</f>
        <v>5</v>
      </c>
      <c r="AB9" s="8"/>
      <c r="AC9" s="7">
        <f>'Ky 2'!BC10</f>
        <v>5</v>
      </c>
      <c r="AD9" s="36"/>
      <c r="AE9" s="7">
        <f>'Ky 2'!BQ10</f>
        <v>6</v>
      </c>
      <c r="AF9" s="36"/>
      <c r="AG9" s="7">
        <f>'Ky 2'!CE10</f>
        <v>7</v>
      </c>
      <c r="AH9" s="108"/>
      <c r="AI9" s="68">
        <f t="shared" si="0"/>
        <v>5.64</v>
      </c>
      <c r="AJ9" s="36"/>
      <c r="AK9" s="31">
        <v>2</v>
      </c>
      <c r="AL9" s="69" t="s">
        <v>60</v>
      </c>
      <c r="AM9" s="70" t="s">
        <v>61</v>
      </c>
      <c r="AN9" s="71" t="s">
        <v>62</v>
      </c>
      <c r="AO9" s="77" t="s">
        <v>101</v>
      </c>
      <c r="AP9" s="8">
        <f>'Ky 3'!M10</f>
        <v>2</v>
      </c>
      <c r="AQ9" s="8">
        <f>'Ky 3'!N10</f>
        <v>2</v>
      </c>
      <c r="AR9" s="8">
        <f>'Ky 3'!AA10</f>
        <v>6</v>
      </c>
      <c r="AS9" s="8"/>
      <c r="AT9" s="8">
        <f>'Ky 3'!AO10</f>
        <v>6</v>
      </c>
      <c r="AU9" s="8"/>
      <c r="AV9" s="7">
        <f>'Ky 3'!BC10</f>
        <v>0</v>
      </c>
      <c r="AW9" s="36"/>
      <c r="AX9" s="7">
        <f>'Ky 3'!BQ10</f>
        <v>4</v>
      </c>
      <c r="AY9" s="7">
        <f>'Ky 3'!BR10</f>
        <v>3</v>
      </c>
      <c r="AZ9" s="7">
        <f>'Ky 3'!CE10</f>
        <v>7</v>
      </c>
      <c r="BA9" s="108"/>
      <c r="BB9" s="7">
        <f>'Ky 3'!CS10</f>
        <v>0</v>
      </c>
      <c r="BC9" s="36"/>
      <c r="BD9" s="68">
        <f aca="true" t="shared" si="2" ref="BD9:BD23">ROUND((MAX(AP9:AQ9)*3+MAX(AR9:AS9)*3+MAX(AT9:AU9)*3+MAX(AV9:AW9)*2+MAX(AX9:AY9)*3+MAX(AZ9:BA9)*3+MAX(BB9:BC9)*3)/20,2)</f>
        <v>3.75</v>
      </c>
      <c r="BE9" s="36"/>
      <c r="BF9" s="31">
        <v>2</v>
      </c>
      <c r="BG9" s="69" t="s">
        <v>60</v>
      </c>
      <c r="BH9" s="70" t="s">
        <v>61</v>
      </c>
      <c r="BI9" s="71" t="s">
        <v>62</v>
      </c>
      <c r="BJ9" s="77" t="s">
        <v>101</v>
      </c>
      <c r="BK9" s="77">
        <f>'ky 4'!DG9</f>
        <v>5</v>
      </c>
      <c r="BL9" s="77"/>
      <c r="BM9" s="77">
        <f>'ky 4'!AA9</f>
        <v>6</v>
      </c>
      <c r="BN9" s="77"/>
      <c r="BO9" s="77">
        <f>'ky 4'!CE9</f>
        <v>8</v>
      </c>
      <c r="BP9" s="77"/>
      <c r="BQ9" s="8">
        <f>'ky 4'!BQ9</f>
        <v>5</v>
      </c>
      <c r="BR9" s="8"/>
      <c r="BS9" s="8">
        <f>'ky 4'!BC9</f>
        <v>5</v>
      </c>
      <c r="BT9" s="8"/>
      <c r="BU9" s="8">
        <f>'ky 4'!CS9</f>
        <v>5</v>
      </c>
      <c r="BV9" s="8"/>
      <c r="BW9" s="7">
        <f>'ky 4'!AO9</f>
        <v>7</v>
      </c>
      <c r="BX9" s="36"/>
      <c r="BY9" s="7">
        <f>'ky 4'!M9</f>
        <v>6</v>
      </c>
      <c r="BZ9" s="36"/>
      <c r="CA9" s="68">
        <f>ROUND((MAX(BK9:BL9)*2+MAX(BM9:BN9)*2+MAX(BO9:BP9)*2+MAX(BQ9:BR9)*2+MAX(BS9:BT9)*3+MAX(BU9:BV9)*2+MAX(BW9:BX9)*3+MAX(BY9:BZ9)*2)/18,2)</f>
        <v>5.89</v>
      </c>
      <c r="CB9" s="36"/>
      <c r="CC9" s="31">
        <v>2</v>
      </c>
      <c r="CD9" s="69" t="s">
        <v>60</v>
      </c>
      <c r="CE9" s="70" t="s">
        <v>61</v>
      </c>
      <c r="CF9" s="71" t="s">
        <v>62</v>
      </c>
      <c r="CG9" s="77" t="s">
        <v>101</v>
      </c>
      <c r="CH9" s="77">
        <f>'ky 5'!M9</f>
        <v>5</v>
      </c>
      <c r="CI9" s="77"/>
      <c r="CJ9" s="77">
        <f>'ky 5'!AA9</f>
        <v>0</v>
      </c>
      <c r="CK9" s="77"/>
      <c r="CL9" s="77">
        <f>'ky 5'!AO9</f>
        <v>0</v>
      </c>
      <c r="CM9" s="77"/>
      <c r="CN9" s="8">
        <f>'ky 5'!BC9</f>
        <v>0</v>
      </c>
      <c r="CO9" s="8"/>
      <c r="CP9" s="8">
        <f>'ky 5'!BQ9</f>
        <v>0</v>
      </c>
      <c r="CQ9" s="8"/>
      <c r="CR9" s="8">
        <f>'ky 5'!CE9</f>
        <v>2</v>
      </c>
      <c r="CS9" s="8"/>
      <c r="CT9" s="7">
        <f>'ky 5'!CS9</f>
        <v>0</v>
      </c>
      <c r="CU9" s="36"/>
      <c r="CV9" s="7">
        <f>'ky 4'!AJ9</f>
        <v>6</v>
      </c>
      <c r="CW9" s="36"/>
      <c r="CX9" s="68">
        <f aca="true" t="shared" si="3" ref="CX9:CX23">ROUND((MAX(CH9:CI9)*2+MAX(CJ9:CK9)*3+MAX(CL9:CM9)*3+MAX(CN9:CO9)*3+MAX(CP9:CQ9)*2+MAX(CR9:CS9)*3+MAX(CT9:CU9)*3)/19,2)</f>
        <v>0.84</v>
      </c>
      <c r="CY9" s="36"/>
      <c r="CZ9" s="31">
        <v>2</v>
      </c>
      <c r="DA9" s="69" t="s">
        <v>60</v>
      </c>
      <c r="DB9" s="70" t="s">
        <v>61</v>
      </c>
      <c r="DC9" s="71" t="s">
        <v>62</v>
      </c>
      <c r="DD9" s="77" t="s">
        <v>101</v>
      </c>
      <c r="DE9" s="77">
        <f>'ky 6'!M9</f>
        <v>0</v>
      </c>
      <c r="DF9" s="77"/>
      <c r="DG9" s="77">
        <f>'ky 6'!AA9</f>
        <v>0</v>
      </c>
      <c r="DH9" s="77"/>
      <c r="DI9" s="77">
        <f>'ky 6'!AO9</f>
        <v>2</v>
      </c>
      <c r="DJ9" s="77"/>
      <c r="DK9" s="8">
        <f>'ky 6'!BC9</f>
        <v>0</v>
      </c>
      <c r="DL9" s="8"/>
      <c r="DM9" s="8">
        <f>'ky 6'!BQ9</f>
        <v>0</v>
      </c>
      <c r="DN9" s="8"/>
      <c r="DO9" s="8">
        <f>'ky 6'!CE9</f>
        <v>0</v>
      </c>
      <c r="DP9" s="8"/>
      <c r="DQ9" s="7">
        <f>'ky 6'!CS9</f>
        <v>0</v>
      </c>
      <c r="DR9" s="36"/>
      <c r="DS9" s="7"/>
      <c r="DT9" s="36"/>
      <c r="DU9" s="68">
        <f aca="true" t="shared" si="4" ref="DU9:DU23">ROUND((MAX(DE9:DF9)*2+MAX(DG9:DH9)*2+MAX(DI9:DJ9)*2+MAX(DK9:DL9)*2+MAX(DM9:DN9)*3+MAX(DO9:DP9)*3+MAX(DQ9:DR9)*3)/17,2)</f>
        <v>0.24</v>
      </c>
      <c r="DV9" s="36"/>
      <c r="DW9" s="31">
        <v>2</v>
      </c>
      <c r="DX9" s="69" t="s">
        <v>60</v>
      </c>
      <c r="DY9" s="70" t="s">
        <v>61</v>
      </c>
      <c r="DZ9" s="71" t="s">
        <v>62</v>
      </c>
      <c r="EA9" s="77" t="s">
        <v>101</v>
      </c>
      <c r="EB9" s="77">
        <f>'ky 7'!M9</f>
        <v>0</v>
      </c>
      <c r="EC9" s="77"/>
      <c r="ED9" s="77">
        <f>'ky 7'!AA9</f>
        <v>0</v>
      </c>
      <c r="EE9" s="77"/>
      <c r="EF9" s="77">
        <f>'ky 7'!AO9</f>
        <v>0</v>
      </c>
      <c r="EG9" s="77"/>
      <c r="EH9" s="8">
        <f>'ky 7'!BC9</f>
        <v>0</v>
      </c>
      <c r="EI9" s="8"/>
      <c r="EJ9" s="8">
        <f>'ky 7'!BQ9</f>
        <v>0</v>
      </c>
      <c r="EK9" s="8"/>
      <c r="EL9" s="8">
        <f>'ky 7'!CE9</f>
        <v>0</v>
      </c>
      <c r="EM9" s="8"/>
      <c r="EN9" s="7"/>
      <c r="EO9" s="36"/>
      <c r="EP9" s="7"/>
      <c r="EQ9" s="36"/>
      <c r="ER9" s="108">
        <f>'ky 7'!CS9</f>
        <v>0</v>
      </c>
      <c r="ES9" s="108"/>
      <c r="ET9" s="68">
        <f>ROUND((MAX(EB9:EC9)*3+MAX(ED9:EE9)*2+MAX(EF9:EG9)*2+MAX(EH9:EI9)*2+MAX(EJ9:EK9)*2+MAX(EL9:EM9)*3+MAX(ER9:ES9)*3)/17,2)</f>
        <v>0</v>
      </c>
      <c r="EU9" s="36"/>
      <c r="EV9" s="31">
        <v>2</v>
      </c>
      <c r="EW9" s="69" t="s">
        <v>60</v>
      </c>
      <c r="EX9" s="70" t="s">
        <v>61</v>
      </c>
      <c r="EY9" s="71" t="s">
        <v>62</v>
      </c>
      <c r="EZ9" s="77" t="s">
        <v>101</v>
      </c>
      <c r="FA9" s="236">
        <f aca="true" t="shared" si="5" ref="FA9:FA23">P9</f>
        <v>5.29</v>
      </c>
      <c r="FB9" s="236">
        <f aca="true" t="shared" si="6" ref="FB9:FB23">AI9</f>
        <v>5.64</v>
      </c>
      <c r="FC9" s="236">
        <f>Bangdiem!BD9</f>
        <v>3.75</v>
      </c>
      <c r="FD9" s="236">
        <f aca="true" t="shared" si="7" ref="FD9:FD23">CA9</f>
        <v>5.89</v>
      </c>
      <c r="FE9" s="236">
        <f aca="true" t="shared" si="8" ref="FE9:FE23">CX9</f>
        <v>0.84</v>
      </c>
      <c r="FF9" s="236">
        <f aca="true" t="shared" si="9" ref="FF9:FF23">DU9</f>
        <v>0.24</v>
      </c>
      <c r="FG9" s="236">
        <f aca="true" t="shared" si="10" ref="FG9:FG23">ET9</f>
        <v>0</v>
      </c>
      <c r="FH9" s="235"/>
      <c r="FI9" s="237">
        <f aca="true" t="shared" si="11" ref="FI9:FI23">(FA9*14+FB9*14+FC9*20+FE9*18+FE9*19+FF9*17+FG9*17+FH9*4)/123</f>
        <v>2.139674796747967</v>
      </c>
      <c r="FJ9" s="31">
        <v>2</v>
      </c>
      <c r="FK9" s="69" t="s">
        <v>60</v>
      </c>
      <c r="FL9" s="70" t="s">
        <v>61</v>
      </c>
      <c r="FM9" s="71" t="s">
        <v>62</v>
      </c>
      <c r="FN9" s="77" t="s">
        <v>101</v>
      </c>
      <c r="FO9" s="256">
        <f aca="true" t="shared" si="12" ref="FO9:FO23">FI9</f>
        <v>2.139674796747967</v>
      </c>
      <c r="FP9" s="235"/>
      <c r="FQ9" s="235"/>
      <c r="FR9" s="235"/>
      <c r="FS9" s="235"/>
      <c r="FT9" s="257">
        <f>ROUND((FO9*123+MAX(FP9:FQ9)*3+MAX(FR9:FS9)*3)/126,2)</f>
        <v>2.09</v>
      </c>
      <c r="FU9" s="258" t="str">
        <f aca="true" t="shared" si="13" ref="FU9:FU23">IF(FT9&gt;=8,"Giái",IF(FT9&gt;=7,"Kh¸",IF(FT9&gt;=6,"TB Kh¸",IF(FT9&gt;=5,"TB",IF(FT9&gt;=4,"TB YÕu",IF(FT9&lt;4,"Kém"))))))</f>
        <v>Kém</v>
      </c>
      <c r="FV9" s="235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197" s="66" customFormat="1" ht="17.25" customHeight="1">
      <c r="A10" s="31">
        <v>3</v>
      </c>
      <c r="B10" s="69" t="s">
        <v>63</v>
      </c>
      <c r="C10" s="72" t="s">
        <v>64</v>
      </c>
      <c r="D10" s="73" t="s">
        <v>32</v>
      </c>
      <c r="E10" s="77" t="s">
        <v>102</v>
      </c>
      <c r="F10" s="8">
        <f>'K1'!M11</f>
        <v>6</v>
      </c>
      <c r="G10" s="8"/>
      <c r="H10" s="8">
        <f>'K1'!AA11</f>
        <v>6</v>
      </c>
      <c r="I10" s="8"/>
      <c r="J10" s="8">
        <f>'K1'!AO11</f>
        <v>6</v>
      </c>
      <c r="K10" s="8"/>
      <c r="L10" s="7">
        <f>'K1'!BC11</f>
        <v>5</v>
      </c>
      <c r="M10" s="36"/>
      <c r="N10" s="7">
        <f>'K1'!BQ11</f>
        <v>4</v>
      </c>
      <c r="O10" s="7">
        <f>'K1'!BR11</f>
        <v>7</v>
      </c>
      <c r="P10" s="68">
        <f t="shared" si="1"/>
        <v>6</v>
      </c>
      <c r="Q10" s="36"/>
      <c r="R10" s="31">
        <v>3</v>
      </c>
      <c r="S10" s="69" t="s">
        <v>63</v>
      </c>
      <c r="T10" s="72" t="s">
        <v>64</v>
      </c>
      <c r="U10" s="73" t="s">
        <v>32</v>
      </c>
      <c r="V10" s="77" t="s">
        <v>102</v>
      </c>
      <c r="W10" s="8">
        <f>'Ky 2'!M11</f>
        <v>7</v>
      </c>
      <c r="X10" s="8"/>
      <c r="Y10" s="8">
        <f>'Ky 2'!AA11</f>
        <v>6</v>
      </c>
      <c r="Z10" s="8"/>
      <c r="AA10" s="8">
        <f>'Ky 2'!AO11</f>
        <v>8</v>
      </c>
      <c r="AB10" s="8"/>
      <c r="AC10" s="7">
        <f>'Ky 2'!BC11</f>
        <v>5</v>
      </c>
      <c r="AD10" s="36"/>
      <c r="AE10" s="7">
        <f>'Ky 2'!BQ11</f>
        <v>6</v>
      </c>
      <c r="AF10" s="36"/>
      <c r="AG10" s="7">
        <f>'Ky 2'!CE11</f>
        <v>6</v>
      </c>
      <c r="AH10" s="108"/>
      <c r="AI10" s="68">
        <f t="shared" si="0"/>
        <v>6.5</v>
      </c>
      <c r="AJ10" s="36"/>
      <c r="AK10" s="31">
        <v>3</v>
      </c>
      <c r="AL10" s="69" t="s">
        <v>63</v>
      </c>
      <c r="AM10" s="72" t="s">
        <v>64</v>
      </c>
      <c r="AN10" s="73" t="s">
        <v>32</v>
      </c>
      <c r="AO10" s="77" t="s">
        <v>102</v>
      </c>
      <c r="AP10" s="8">
        <f>'Ky 3'!M11</f>
        <v>2</v>
      </c>
      <c r="AQ10" s="8">
        <f>'Ky 3'!N11</f>
        <v>6</v>
      </c>
      <c r="AR10" s="8">
        <f>'Ky 3'!AA11</f>
        <v>5</v>
      </c>
      <c r="AS10" s="8"/>
      <c r="AT10" s="8">
        <f>'Ky 3'!AO11</f>
        <v>6</v>
      </c>
      <c r="AU10" s="8"/>
      <c r="AV10" s="7">
        <f>'Ky 3'!BC11</f>
        <v>6</v>
      </c>
      <c r="AW10" s="36"/>
      <c r="AX10" s="7">
        <f>'Ky 3'!BQ11</f>
        <v>7</v>
      </c>
      <c r="AY10" s="36"/>
      <c r="AZ10" s="7">
        <f>'Ky 3'!CE11</f>
        <v>7</v>
      </c>
      <c r="BA10" s="108"/>
      <c r="BB10" s="7">
        <f>'Ky 3'!CS11</f>
        <v>6</v>
      </c>
      <c r="BC10" s="36"/>
      <c r="BD10" s="68">
        <f t="shared" si="2"/>
        <v>6.15</v>
      </c>
      <c r="BE10" s="36"/>
      <c r="BF10" s="31">
        <v>3</v>
      </c>
      <c r="BG10" s="69" t="s">
        <v>63</v>
      </c>
      <c r="BH10" s="72" t="s">
        <v>64</v>
      </c>
      <c r="BI10" s="73" t="s">
        <v>32</v>
      </c>
      <c r="BJ10" s="77" t="s">
        <v>102</v>
      </c>
      <c r="BK10" s="77">
        <f>'ky 4'!DG10</f>
        <v>6</v>
      </c>
      <c r="BL10" s="77"/>
      <c r="BM10" s="77">
        <f>'ky 4'!AA10</f>
        <v>7</v>
      </c>
      <c r="BN10" s="77"/>
      <c r="BO10" s="77">
        <f>'ky 4'!CE10</f>
        <v>5</v>
      </c>
      <c r="BP10" s="77"/>
      <c r="BQ10" s="8">
        <f>'ky 4'!BQ10</f>
        <v>6</v>
      </c>
      <c r="BR10" s="8"/>
      <c r="BS10" s="8">
        <f>'ky 4'!BC10</f>
        <v>5</v>
      </c>
      <c r="BT10" s="8"/>
      <c r="BU10" s="8">
        <f>'ky 4'!CS10</f>
        <v>6</v>
      </c>
      <c r="BV10" s="8"/>
      <c r="BW10" s="7">
        <f>'ky 4'!AO10</f>
        <v>6</v>
      </c>
      <c r="BX10" s="36"/>
      <c r="BY10" s="7">
        <f>'ky 4'!M10</f>
        <v>7</v>
      </c>
      <c r="BZ10" s="36"/>
      <c r="CA10" s="68">
        <f aca="true" t="shared" si="14" ref="CA10:CA23">ROUND((MAX(BK10:BL10)*2+MAX(BM10:BN10)*2+MAX(BO10:BP10)*2+MAX(BQ10:BR10)*2+MAX(BS10:BT10)*3+MAX(BU10:BV10)*2+MAX(BW10:BX10)*3+MAX(BY10:BZ10)*2)/18,2)</f>
        <v>5.94</v>
      </c>
      <c r="CB10" s="36"/>
      <c r="CC10" s="31">
        <v>3</v>
      </c>
      <c r="CD10" s="69" t="s">
        <v>63</v>
      </c>
      <c r="CE10" s="72" t="s">
        <v>64</v>
      </c>
      <c r="CF10" s="73" t="s">
        <v>32</v>
      </c>
      <c r="CG10" s="77" t="s">
        <v>102</v>
      </c>
      <c r="CH10" s="77">
        <f>'ky 5'!M10</f>
        <v>8</v>
      </c>
      <c r="CI10" s="77"/>
      <c r="CJ10" s="77">
        <f>'ky 5'!AA10</f>
        <v>5</v>
      </c>
      <c r="CK10" s="77"/>
      <c r="CL10" s="77">
        <f>'ky 5'!AO10</f>
        <v>7</v>
      </c>
      <c r="CM10" s="77"/>
      <c r="CN10" s="8">
        <f>'ky 5'!BC10</f>
        <v>8</v>
      </c>
      <c r="CO10" s="8"/>
      <c r="CP10" s="8">
        <f>'ky 5'!BQ10</f>
        <v>8</v>
      </c>
      <c r="CQ10" s="8"/>
      <c r="CR10" s="8">
        <f>'ky 5'!CE10</f>
        <v>7</v>
      </c>
      <c r="CS10" s="8"/>
      <c r="CT10" s="7">
        <f>'ky 5'!CS10</f>
        <v>8</v>
      </c>
      <c r="CU10" s="36"/>
      <c r="CV10" s="7">
        <f>'ky 4'!AJ10</f>
        <v>7</v>
      </c>
      <c r="CW10" s="36"/>
      <c r="CX10" s="68">
        <f t="shared" si="3"/>
        <v>7.21</v>
      </c>
      <c r="CY10" s="36"/>
      <c r="CZ10" s="31">
        <v>3</v>
      </c>
      <c r="DA10" s="69" t="s">
        <v>63</v>
      </c>
      <c r="DB10" s="72" t="s">
        <v>64</v>
      </c>
      <c r="DC10" s="73" t="s">
        <v>32</v>
      </c>
      <c r="DD10" s="77" t="s">
        <v>102</v>
      </c>
      <c r="DE10" s="77">
        <f>'ky 6'!M10</f>
        <v>7</v>
      </c>
      <c r="DF10" s="77"/>
      <c r="DG10" s="77">
        <f>'ky 6'!AA10</f>
        <v>5</v>
      </c>
      <c r="DH10" s="77"/>
      <c r="DI10" s="77">
        <f>'ky 6'!AO10</f>
        <v>5</v>
      </c>
      <c r="DJ10" s="77"/>
      <c r="DK10" s="8">
        <f>'ky 6'!BC10</f>
        <v>7</v>
      </c>
      <c r="DL10" s="8"/>
      <c r="DM10" s="8">
        <f>'ky 6'!BQ10</f>
        <v>7</v>
      </c>
      <c r="DN10" s="8"/>
      <c r="DO10" s="8">
        <f>'ky 6'!CE10</f>
        <v>9</v>
      </c>
      <c r="DP10" s="8"/>
      <c r="DQ10" s="7">
        <f>'ky 6'!CS10</f>
        <v>7</v>
      </c>
      <c r="DR10" s="36"/>
      <c r="DS10" s="7"/>
      <c r="DT10" s="36"/>
      <c r="DU10" s="68">
        <f t="shared" si="4"/>
        <v>6.88</v>
      </c>
      <c r="DV10" s="36"/>
      <c r="DW10" s="31">
        <v>3</v>
      </c>
      <c r="DX10" s="69" t="s">
        <v>63</v>
      </c>
      <c r="DY10" s="72" t="s">
        <v>64</v>
      </c>
      <c r="DZ10" s="73" t="s">
        <v>32</v>
      </c>
      <c r="EA10" s="77" t="s">
        <v>102</v>
      </c>
      <c r="EB10" s="77">
        <f>'ky 7'!M10</f>
        <v>9</v>
      </c>
      <c r="EC10" s="77"/>
      <c r="ED10" s="77">
        <f>'ky 7'!AA10</f>
        <v>5</v>
      </c>
      <c r="EE10" s="77"/>
      <c r="EF10" s="77">
        <f>'ky 7'!AO10</f>
        <v>8</v>
      </c>
      <c r="EG10" s="77"/>
      <c r="EH10" s="8">
        <f>'ky 7'!BC10</f>
        <v>8</v>
      </c>
      <c r="EI10" s="8"/>
      <c r="EJ10" s="8">
        <f>'ky 7'!BQ10</f>
        <v>7</v>
      </c>
      <c r="EK10" s="8"/>
      <c r="EL10" s="8">
        <f>'ky 7'!CE10</f>
        <v>9</v>
      </c>
      <c r="EM10" s="8"/>
      <c r="EN10" s="7"/>
      <c r="EO10" s="36"/>
      <c r="EP10" s="7"/>
      <c r="EQ10" s="36"/>
      <c r="ER10" s="108">
        <f>'ky 7'!CS10</f>
        <v>6</v>
      </c>
      <c r="ES10" s="108"/>
      <c r="ET10" s="68">
        <f>ROUND((MAX(EB10:EC10)*3+MAX(ED10:EE10)*2+MAX(EF10:EG10)*2+MAX(EH10:EI10)*2+MAX(EJ10:EK10)*2+MAX(EL10:EM10)*3+MAX(ER10:ES10)*3)/17,2)</f>
        <v>7.53</v>
      </c>
      <c r="EU10" s="36"/>
      <c r="EV10" s="31">
        <v>3</v>
      </c>
      <c r="EW10" s="69" t="s">
        <v>63</v>
      </c>
      <c r="EX10" s="72" t="s">
        <v>64</v>
      </c>
      <c r="EY10" s="73" t="s">
        <v>32</v>
      </c>
      <c r="EZ10" s="77" t="s">
        <v>102</v>
      </c>
      <c r="FA10" s="236">
        <f t="shared" si="5"/>
        <v>6</v>
      </c>
      <c r="FB10" s="236">
        <f t="shared" si="6"/>
        <v>6.5</v>
      </c>
      <c r="FC10" s="236">
        <f>Bangdiem!BD10</f>
        <v>6.15</v>
      </c>
      <c r="FD10" s="236">
        <f t="shared" si="7"/>
        <v>5.94</v>
      </c>
      <c r="FE10" s="236">
        <f t="shared" si="8"/>
        <v>7.21</v>
      </c>
      <c r="FF10" s="236">
        <f t="shared" si="9"/>
        <v>6.88</v>
      </c>
      <c r="FG10" s="236">
        <f t="shared" si="10"/>
        <v>7.53</v>
      </c>
      <c r="FH10" s="235"/>
      <c r="FI10" s="237">
        <f t="shared" si="11"/>
        <v>6.583252032520325</v>
      </c>
      <c r="FJ10" s="31">
        <v>3</v>
      </c>
      <c r="FK10" s="69" t="s">
        <v>63</v>
      </c>
      <c r="FL10" s="72" t="s">
        <v>64</v>
      </c>
      <c r="FM10" s="73" t="s">
        <v>32</v>
      </c>
      <c r="FN10" s="77" t="s">
        <v>102</v>
      </c>
      <c r="FO10" s="256">
        <f t="shared" si="12"/>
        <v>6.583252032520325</v>
      </c>
      <c r="FP10" s="235"/>
      <c r="FQ10" s="235"/>
      <c r="FR10" s="235"/>
      <c r="FS10" s="235"/>
      <c r="FT10" s="257">
        <f>ROUND((FO10*123+MAX(FP10:FQ10)*3+MAX(FR10:FS10)*3)/126,2)</f>
        <v>6.43</v>
      </c>
      <c r="FU10" s="258" t="str">
        <f t="shared" si="13"/>
        <v>TB Kh¸</v>
      </c>
      <c r="FV10" s="235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</row>
    <row r="11" spans="1:197" s="66" customFormat="1" ht="15.75" customHeight="1">
      <c r="A11" s="31">
        <v>4</v>
      </c>
      <c r="B11" s="69" t="s">
        <v>65</v>
      </c>
      <c r="C11" s="70" t="s">
        <v>66</v>
      </c>
      <c r="D11" s="71" t="s">
        <v>45</v>
      </c>
      <c r="E11" s="77" t="s">
        <v>103</v>
      </c>
      <c r="F11" s="8">
        <f>'K1'!M12</f>
        <v>6</v>
      </c>
      <c r="G11" s="8"/>
      <c r="H11" s="8">
        <f>'K1'!AA12</f>
        <v>5</v>
      </c>
      <c r="I11" s="8"/>
      <c r="J11" s="8">
        <f>'K1'!AO12</f>
        <v>7</v>
      </c>
      <c r="K11" s="8"/>
      <c r="L11" s="7">
        <f>'K1'!BC12</f>
        <v>6</v>
      </c>
      <c r="M11" s="36"/>
      <c r="N11" s="7">
        <f>'K1'!BQ12</f>
        <v>5</v>
      </c>
      <c r="O11" s="36"/>
      <c r="P11" s="68">
        <f t="shared" si="1"/>
        <v>5.71</v>
      </c>
      <c r="Q11" s="36"/>
      <c r="R11" s="31">
        <v>4</v>
      </c>
      <c r="S11" s="69" t="s">
        <v>65</v>
      </c>
      <c r="T11" s="70" t="s">
        <v>66</v>
      </c>
      <c r="U11" s="71" t="s">
        <v>45</v>
      </c>
      <c r="V11" s="77" t="s">
        <v>103</v>
      </c>
      <c r="W11" s="8">
        <f>'Ky 2'!M12</f>
        <v>7</v>
      </c>
      <c r="X11" s="8"/>
      <c r="Y11" s="8">
        <f>'Ky 2'!AA12</f>
        <v>6</v>
      </c>
      <c r="Z11" s="8"/>
      <c r="AA11" s="8">
        <f>'Ky 2'!AO12</f>
        <v>5</v>
      </c>
      <c r="AB11" s="8"/>
      <c r="AC11" s="7">
        <f>'Ky 2'!BC12</f>
        <v>6</v>
      </c>
      <c r="AD11" s="36"/>
      <c r="AE11" s="7">
        <f>'Ky 2'!BQ12</f>
        <v>5</v>
      </c>
      <c r="AF11" s="36"/>
      <c r="AG11" s="7">
        <f>'Ky 2'!CE12</f>
        <v>4</v>
      </c>
      <c r="AH11" s="7">
        <f>'Ky 2'!CF12</f>
        <v>5</v>
      </c>
      <c r="AI11" s="68">
        <f t="shared" si="0"/>
        <v>5.71</v>
      </c>
      <c r="AJ11" s="36"/>
      <c r="AK11" s="31">
        <v>4</v>
      </c>
      <c r="AL11" s="69" t="s">
        <v>65</v>
      </c>
      <c r="AM11" s="70" t="s">
        <v>66</v>
      </c>
      <c r="AN11" s="71" t="s">
        <v>45</v>
      </c>
      <c r="AO11" s="77" t="s">
        <v>103</v>
      </c>
      <c r="AP11" s="8">
        <f>'Ky 3'!M12</f>
        <v>5</v>
      </c>
      <c r="AQ11" s="8"/>
      <c r="AR11" s="8">
        <f>'Ky 3'!AA12</f>
        <v>0</v>
      </c>
      <c r="AS11" s="8"/>
      <c r="AT11" s="8">
        <f>'Ky 3'!AO12</f>
        <v>0</v>
      </c>
      <c r="AU11" s="8"/>
      <c r="AV11" s="7">
        <f>'Ky 3'!BC12</f>
        <v>0</v>
      </c>
      <c r="AW11" s="36"/>
      <c r="AX11" s="7">
        <f>'Ky 3'!BQ12</f>
        <v>4</v>
      </c>
      <c r="AY11" s="36"/>
      <c r="AZ11" s="7">
        <f>'Ky 3'!CE12</f>
        <v>7</v>
      </c>
      <c r="BA11" s="108"/>
      <c r="BB11" s="7">
        <f>'Ky 3'!CS12</f>
        <v>6</v>
      </c>
      <c r="BC11" s="152" t="s">
        <v>244</v>
      </c>
      <c r="BD11" s="68">
        <f t="shared" si="2"/>
        <v>3.3</v>
      </c>
      <c r="BE11" s="36"/>
      <c r="BF11" s="31">
        <v>4</v>
      </c>
      <c r="BG11" s="69" t="s">
        <v>65</v>
      </c>
      <c r="BH11" s="70" t="s">
        <v>66</v>
      </c>
      <c r="BI11" s="71" t="s">
        <v>45</v>
      </c>
      <c r="BJ11" s="77" t="s">
        <v>103</v>
      </c>
      <c r="BK11" s="77">
        <f>'ky 4'!DG11</f>
        <v>6</v>
      </c>
      <c r="BL11" s="77"/>
      <c r="BM11" s="77">
        <f>'ky 4'!AA11</f>
        <v>4</v>
      </c>
      <c r="BN11" s="77">
        <f>'ky 4'!AB11</f>
        <v>5</v>
      </c>
      <c r="BO11" s="77">
        <f>'ky 4'!CE11</f>
        <v>4</v>
      </c>
      <c r="BP11" s="77">
        <f>'ky 4'!CF11</f>
        <v>6</v>
      </c>
      <c r="BQ11" s="8">
        <f>'ky 4'!BQ11</f>
        <v>6</v>
      </c>
      <c r="BR11" s="8"/>
      <c r="BS11" s="8">
        <f>'ky 4'!BC11</f>
        <v>0</v>
      </c>
      <c r="BT11" s="8"/>
      <c r="BU11" s="8">
        <f>'ky 4'!CS11</f>
        <v>6</v>
      </c>
      <c r="BV11" s="8"/>
      <c r="BW11" s="7">
        <f>'ky 4'!AO11</f>
        <v>6</v>
      </c>
      <c r="BX11" s="36"/>
      <c r="BY11" s="7">
        <f>'ky 4'!M11</f>
        <v>5</v>
      </c>
      <c r="BZ11" s="36"/>
      <c r="CA11" s="68">
        <f t="shared" si="14"/>
        <v>4.78</v>
      </c>
      <c r="CB11" s="36"/>
      <c r="CC11" s="31">
        <v>4</v>
      </c>
      <c r="CD11" s="69" t="s">
        <v>65</v>
      </c>
      <c r="CE11" s="70" t="s">
        <v>66</v>
      </c>
      <c r="CF11" s="71" t="s">
        <v>45</v>
      </c>
      <c r="CG11" s="77" t="s">
        <v>103</v>
      </c>
      <c r="CH11" s="77">
        <f>'ky 5'!M11</f>
        <v>5</v>
      </c>
      <c r="CI11" s="77"/>
      <c r="CJ11" s="77">
        <f>'ky 5'!AA11</f>
        <v>4</v>
      </c>
      <c r="CK11" s="77">
        <f>'ky 5'!AB11</f>
        <v>5</v>
      </c>
      <c r="CL11" s="77">
        <f>'ky 5'!AO11</f>
        <v>0</v>
      </c>
      <c r="CM11" s="77"/>
      <c r="CN11" s="8">
        <f>'ky 5'!BC11</f>
        <v>0</v>
      </c>
      <c r="CO11" s="8"/>
      <c r="CP11" s="8">
        <f>'ky 5'!BQ11</f>
        <v>0</v>
      </c>
      <c r="CQ11" s="8"/>
      <c r="CR11" s="8">
        <f>'ky 5'!CE11</f>
        <v>2</v>
      </c>
      <c r="CS11" s="8">
        <f>'ky 5'!CF11</f>
        <v>6</v>
      </c>
      <c r="CT11" s="7">
        <f>'ky 5'!CS11</f>
        <v>0</v>
      </c>
      <c r="CU11" s="36"/>
      <c r="CV11" s="7">
        <f>'ky 4'!AJ11</f>
        <v>6</v>
      </c>
      <c r="CW11" s="36"/>
      <c r="CX11" s="68">
        <f t="shared" si="3"/>
        <v>2.26</v>
      </c>
      <c r="CY11" s="36"/>
      <c r="CZ11" s="31">
        <v>4</v>
      </c>
      <c r="DA11" s="69" t="s">
        <v>65</v>
      </c>
      <c r="DB11" s="70" t="s">
        <v>66</v>
      </c>
      <c r="DC11" s="71" t="s">
        <v>45</v>
      </c>
      <c r="DD11" s="77" t="s">
        <v>103</v>
      </c>
      <c r="DE11" s="77">
        <f>'ky 6'!M11</f>
        <v>0</v>
      </c>
      <c r="DF11" s="77"/>
      <c r="DG11" s="77">
        <f>'ky 6'!AA11</f>
        <v>0</v>
      </c>
      <c r="DH11" s="77"/>
      <c r="DI11" s="77">
        <f>'ky 6'!AO11</f>
        <v>2</v>
      </c>
      <c r="DJ11" s="77">
        <f>'ky 6'!AP11</f>
        <v>5</v>
      </c>
      <c r="DK11" s="8">
        <f>'ky 6'!BC11</f>
        <v>0</v>
      </c>
      <c r="DL11" s="8"/>
      <c r="DM11" s="8">
        <f>'ky 6'!BQ11</f>
        <v>0</v>
      </c>
      <c r="DN11" s="8"/>
      <c r="DO11" s="8">
        <f>'ky 6'!CE11</f>
        <v>0</v>
      </c>
      <c r="DP11" s="8"/>
      <c r="DQ11" s="7">
        <f>'ky 6'!CS11</f>
        <v>2</v>
      </c>
      <c r="DR11" s="7">
        <f>'ky 6'!CT11</f>
        <v>6</v>
      </c>
      <c r="DS11" s="7"/>
      <c r="DT11" s="36"/>
      <c r="DU11" s="68">
        <f t="shared" si="4"/>
        <v>1.65</v>
      </c>
      <c r="DV11" s="36"/>
      <c r="DW11" s="31">
        <v>4</v>
      </c>
      <c r="DX11" s="69" t="s">
        <v>65</v>
      </c>
      <c r="DY11" s="70" t="s">
        <v>66</v>
      </c>
      <c r="DZ11" s="71" t="s">
        <v>45</v>
      </c>
      <c r="EA11" s="77" t="s">
        <v>103</v>
      </c>
      <c r="EB11" s="77">
        <f>'ky 7'!M11</f>
        <v>4</v>
      </c>
      <c r="EC11" s="77"/>
      <c r="ED11" s="77">
        <f>'ky 7'!AA11</f>
        <v>0</v>
      </c>
      <c r="EE11" s="77"/>
      <c r="EF11" s="77">
        <f>'ky 7'!AO11</f>
        <v>0</v>
      </c>
      <c r="EG11" s="77"/>
      <c r="EH11" s="8">
        <f>'ky 7'!BC11</f>
        <v>8</v>
      </c>
      <c r="EI11" s="8"/>
      <c r="EJ11" s="8">
        <f>'ky 7'!BQ11</f>
        <v>0</v>
      </c>
      <c r="EK11" s="8"/>
      <c r="EL11" s="8">
        <f>'ky 7'!CE11</f>
        <v>7</v>
      </c>
      <c r="EM11" s="8"/>
      <c r="EN11" s="7"/>
      <c r="EO11" s="7"/>
      <c r="EP11" s="7"/>
      <c r="EQ11" s="36"/>
      <c r="ER11" s="108">
        <f>'ky 7'!CS11</f>
        <v>6</v>
      </c>
      <c r="ES11" s="108"/>
      <c r="ET11" s="68">
        <f>ROUND((MAX(EB11:EC11)*3+MAX(ED11:EE11)*2+MAX(EF11:EG11)*2+MAX(EH11:EI11)*2+MAX(EJ11:EK11)*2+MAX(EL11:EM11)*3+MAX(ER11:ES11)*3)/17,2)</f>
        <v>3.94</v>
      </c>
      <c r="EU11" s="36"/>
      <c r="EV11" s="31">
        <v>4</v>
      </c>
      <c r="EW11" s="69" t="s">
        <v>65</v>
      </c>
      <c r="EX11" s="70" t="s">
        <v>66</v>
      </c>
      <c r="EY11" s="71" t="s">
        <v>45</v>
      </c>
      <c r="EZ11" s="77" t="s">
        <v>103</v>
      </c>
      <c r="FA11" s="236">
        <f t="shared" si="5"/>
        <v>5.71</v>
      </c>
      <c r="FB11" s="236">
        <f t="shared" si="6"/>
        <v>5.71</v>
      </c>
      <c r="FC11" s="236">
        <f>Bangdiem!BD11</f>
        <v>3.3</v>
      </c>
      <c r="FD11" s="236">
        <f t="shared" si="7"/>
        <v>4.78</v>
      </c>
      <c r="FE11" s="236">
        <f t="shared" si="8"/>
        <v>2.26</v>
      </c>
      <c r="FF11" s="236">
        <f t="shared" si="9"/>
        <v>1.65</v>
      </c>
      <c r="FG11" s="236">
        <f t="shared" si="10"/>
        <v>3.94</v>
      </c>
      <c r="FH11" s="235"/>
      <c r="FI11" s="237">
        <f t="shared" si="11"/>
        <v>3.2888617886178864</v>
      </c>
      <c r="FJ11" s="31">
        <v>4</v>
      </c>
      <c r="FK11" s="69" t="s">
        <v>65</v>
      </c>
      <c r="FL11" s="70" t="s">
        <v>66</v>
      </c>
      <c r="FM11" s="71" t="s">
        <v>45</v>
      </c>
      <c r="FN11" s="77" t="s">
        <v>103</v>
      </c>
      <c r="FO11" s="256">
        <f t="shared" si="12"/>
        <v>3.2888617886178864</v>
      </c>
      <c r="FP11" s="235"/>
      <c r="FQ11" s="235"/>
      <c r="FR11" s="235"/>
      <c r="FS11" s="235"/>
      <c r="FT11" s="257">
        <f>ROUND((FO11*123+MAX(FP11:FQ11)*3+MAX(FR11:FS11)*3)/126,2)</f>
        <v>3.21</v>
      </c>
      <c r="FU11" s="258" t="str">
        <f t="shared" si="13"/>
        <v>Kém</v>
      </c>
      <c r="FV11" s="235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</row>
    <row r="12" spans="1:197" s="66" customFormat="1" ht="13.5" customHeight="1">
      <c r="A12" s="31">
        <v>5</v>
      </c>
      <c r="B12" s="69" t="s">
        <v>67</v>
      </c>
      <c r="C12" s="70" t="s">
        <v>68</v>
      </c>
      <c r="D12" s="71" t="s">
        <v>45</v>
      </c>
      <c r="E12" s="77" t="s">
        <v>104</v>
      </c>
      <c r="F12" s="8">
        <f>'K1'!M13</f>
        <v>6</v>
      </c>
      <c r="G12" s="8"/>
      <c r="H12" s="8">
        <f>'K1'!AA13</f>
        <v>5</v>
      </c>
      <c r="I12" s="8"/>
      <c r="J12" s="8">
        <f>'K1'!AO13</f>
        <v>5</v>
      </c>
      <c r="K12" s="8"/>
      <c r="L12" s="7">
        <f>'K1'!BC13</f>
        <v>5</v>
      </c>
      <c r="M12" s="36"/>
      <c r="N12" s="7">
        <f>'K1'!BQ13</f>
        <v>4</v>
      </c>
      <c r="O12" s="7">
        <f>'K1'!BR13</f>
        <v>6</v>
      </c>
      <c r="P12" s="68">
        <f t="shared" si="1"/>
        <v>5.43</v>
      </c>
      <c r="Q12" s="36"/>
      <c r="R12" s="31">
        <v>5</v>
      </c>
      <c r="S12" s="69" t="s">
        <v>67</v>
      </c>
      <c r="T12" s="70" t="s">
        <v>68</v>
      </c>
      <c r="U12" s="71" t="s">
        <v>45</v>
      </c>
      <c r="V12" s="77" t="s">
        <v>104</v>
      </c>
      <c r="W12" s="8">
        <f>'Ky 2'!M13</f>
        <v>7</v>
      </c>
      <c r="X12" s="8"/>
      <c r="Y12" s="8">
        <f>'Ky 2'!AA13</f>
        <v>6</v>
      </c>
      <c r="Z12" s="8"/>
      <c r="AA12" s="8">
        <f>'Ky 2'!AO13</f>
        <v>6</v>
      </c>
      <c r="AB12" s="8"/>
      <c r="AC12" s="7">
        <f>'Ky 2'!BC13</f>
        <v>6</v>
      </c>
      <c r="AD12" s="36"/>
      <c r="AE12" s="7">
        <f>'Ky 2'!BQ13</f>
        <v>8</v>
      </c>
      <c r="AF12" s="36"/>
      <c r="AG12" s="7">
        <f>'Ky 2'!CE13</f>
        <v>5</v>
      </c>
      <c r="AH12" s="108"/>
      <c r="AI12" s="68">
        <f t="shared" si="0"/>
        <v>6.36</v>
      </c>
      <c r="AJ12" s="36"/>
      <c r="AK12" s="31">
        <v>5</v>
      </c>
      <c r="AL12" s="69" t="s">
        <v>67</v>
      </c>
      <c r="AM12" s="70" t="s">
        <v>68</v>
      </c>
      <c r="AN12" s="71" t="s">
        <v>45</v>
      </c>
      <c r="AO12" s="77" t="s">
        <v>104</v>
      </c>
      <c r="AP12" s="8">
        <f>'Ky 3'!M13</f>
        <v>0</v>
      </c>
      <c r="AQ12" s="8"/>
      <c r="AR12" s="8">
        <f>'Ky 3'!AA13</f>
        <v>5</v>
      </c>
      <c r="AS12" s="8"/>
      <c r="AT12" s="8">
        <f>'Ky 3'!AO13</f>
        <v>0</v>
      </c>
      <c r="AU12" s="8"/>
      <c r="AV12" s="7">
        <f>'Ky 3'!BC13</f>
        <v>3</v>
      </c>
      <c r="AW12" s="7">
        <f>'Ky 3'!BD13</f>
        <v>6</v>
      </c>
      <c r="AX12" s="7">
        <f>'Ky 3'!BQ13</f>
        <v>0</v>
      </c>
      <c r="AY12" s="36"/>
      <c r="AZ12" s="7">
        <f>'Ky 3'!CE13</f>
        <v>7</v>
      </c>
      <c r="BA12" s="108"/>
      <c r="BB12" s="7">
        <f>'Ky 3'!CS13</f>
        <v>0</v>
      </c>
      <c r="BC12" s="36"/>
      <c r="BD12" s="68">
        <f t="shared" si="2"/>
        <v>2.4</v>
      </c>
      <c r="BE12" s="36"/>
      <c r="BF12" s="31">
        <v>5</v>
      </c>
      <c r="BG12" s="69" t="s">
        <v>67</v>
      </c>
      <c r="BH12" s="70" t="s">
        <v>68</v>
      </c>
      <c r="BI12" s="71" t="s">
        <v>45</v>
      </c>
      <c r="BJ12" s="77" t="s">
        <v>104</v>
      </c>
      <c r="BK12" s="77">
        <f>'ky 4'!DG12</f>
        <v>0</v>
      </c>
      <c r="BL12" s="77"/>
      <c r="BM12" s="77">
        <f>'ky 4'!AA12</f>
        <v>5</v>
      </c>
      <c r="BN12" s="77"/>
      <c r="BO12" s="77">
        <f>'ky 4'!CE12</f>
        <v>0</v>
      </c>
      <c r="BP12" s="77"/>
      <c r="BQ12" s="8">
        <f>'ky 4'!BQ12</f>
        <v>2</v>
      </c>
      <c r="BR12" s="8"/>
      <c r="BS12" s="8">
        <f>'ky 4'!BC12</f>
        <v>0</v>
      </c>
      <c r="BT12" s="8"/>
      <c r="BU12" s="8">
        <f>'ky 4'!CS12</f>
        <v>0</v>
      </c>
      <c r="BV12" s="8"/>
      <c r="BW12" s="7">
        <f>'ky 4'!AO12</f>
        <v>0</v>
      </c>
      <c r="BX12" s="36"/>
      <c r="BY12" s="7">
        <f>'ky 4'!M12</f>
        <v>1</v>
      </c>
      <c r="BZ12" s="36"/>
      <c r="CA12" s="68">
        <f t="shared" si="14"/>
        <v>0.89</v>
      </c>
      <c r="CB12" s="36"/>
      <c r="CC12" s="31">
        <v>5</v>
      </c>
      <c r="CD12" s="69" t="s">
        <v>67</v>
      </c>
      <c r="CE12" s="70" t="s">
        <v>68</v>
      </c>
      <c r="CF12" s="71" t="s">
        <v>45</v>
      </c>
      <c r="CG12" s="77" t="s">
        <v>104</v>
      </c>
      <c r="CH12" s="77">
        <f>'ky 5'!M12</f>
        <v>0</v>
      </c>
      <c r="CI12" s="77"/>
      <c r="CJ12" s="77">
        <f>'ky 5'!AA12</f>
        <v>0</v>
      </c>
      <c r="CK12" s="77"/>
      <c r="CL12" s="77">
        <f>'ky 5'!AO12</f>
        <v>0</v>
      </c>
      <c r="CM12" s="77"/>
      <c r="CN12" s="8">
        <f>'ky 5'!BC12</f>
        <v>0</v>
      </c>
      <c r="CO12" s="8"/>
      <c r="CP12" s="8">
        <f>'ky 5'!BQ12</f>
        <v>0</v>
      </c>
      <c r="CQ12" s="8"/>
      <c r="CR12" s="8">
        <f>'ky 5'!CE12</f>
        <v>0</v>
      </c>
      <c r="CS12" s="8"/>
      <c r="CT12" s="7">
        <f>'ky 5'!CS12</f>
        <v>0</v>
      </c>
      <c r="CU12" s="36"/>
      <c r="CV12" s="7">
        <f>'ky 4'!AJ12</f>
        <v>0</v>
      </c>
      <c r="CW12" s="36"/>
      <c r="CX12" s="68">
        <f t="shared" si="3"/>
        <v>0</v>
      </c>
      <c r="CY12" s="36"/>
      <c r="CZ12" s="31">
        <v>5</v>
      </c>
      <c r="DA12" s="69" t="s">
        <v>67</v>
      </c>
      <c r="DB12" s="70" t="s">
        <v>68</v>
      </c>
      <c r="DC12" s="71" t="s">
        <v>45</v>
      </c>
      <c r="DD12" s="77" t="s">
        <v>104</v>
      </c>
      <c r="DE12" s="77">
        <f>'ky 6'!M12</f>
        <v>0</v>
      </c>
      <c r="DF12" s="77"/>
      <c r="DG12" s="77">
        <f>'ky 6'!AA12</f>
        <v>0</v>
      </c>
      <c r="DH12" s="77"/>
      <c r="DI12" s="77">
        <f>'ky 6'!AO12</f>
        <v>0</v>
      </c>
      <c r="DJ12" s="77"/>
      <c r="DK12" s="8">
        <f>'ky 6'!BC12</f>
        <v>0</v>
      </c>
      <c r="DL12" s="8"/>
      <c r="DM12" s="8">
        <f>'ky 6'!BQ12</f>
        <v>0</v>
      </c>
      <c r="DN12" s="8"/>
      <c r="DO12" s="8">
        <f>'ky 6'!CE12</f>
        <v>0</v>
      </c>
      <c r="DP12" s="8"/>
      <c r="DQ12" s="7">
        <f>'ky 6'!CS12</f>
        <v>0</v>
      </c>
      <c r="DR12" s="36"/>
      <c r="DS12" s="7"/>
      <c r="DT12" s="36"/>
      <c r="DU12" s="68">
        <f t="shared" si="4"/>
        <v>0</v>
      </c>
      <c r="DV12" s="36"/>
      <c r="DW12" s="31">
        <v>5</v>
      </c>
      <c r="DX12" s="69" t="s">
        <v>67</v>
      </c>
      <c r="DY12" s="70" t="s">
        <v>68</v>
      </c>
      <c r="DZ12" s="71" t="s">
        <v>45</v>
      </c>
      <c r="EA12" s="77" t="s">
        <v>104</v>
      </c>
      <c r="EB12" s="77">
        <f>'ky 7'!M12</f>
        <v>0</v>
      </c>
      <c r="EC12" s="77"/>
      <c r="ED12" s="77">
        <f>'ky 7'!AA12</f>
        <v>0</v>
      </c>
      <c r="EE12" s="77"/>
      <c r="EF12" s="77">
        <f>'ky 7'!AO12</f>
        <v>0</v>
      </c>
      <c r="EG12" s="77"/>
      <c r="EH12" s="8">
        <f>'ky 7'!BC12</f>
        <v>0</v>
      </c>
      <c r="EI12" s="8"/>
      <c r="EJ12" s="8">
        <f>'ky 7'!BQ12</f>
        <v>0</v>
      </c>
      <c r="EK12" s="8"/>
      <c r="EL12" s="8">
        <f>'ky 7'!CE12</f>
        <v>0</v>
      </c>
      <c r="EM12" s="8"/>
      <c r="EN12" s="7"/>
      <c r="EO12" s="36"/>
      <c r="EP12" s="7"/>
      <c r="EQ12" s="36"/>
      <c r="ER12" s="108">
        <f>'ky 7'!CS12</f>
        <v>0</v>
      </c>
      <c r="ES12" s="108"/>
      <c r="ET12" s="68">
        <f>ROUND((MAX(EB12:EC12)*3+MAX(ED12:EE12)*2+MAX(EF12:EG12)*2+MAX(EH12:EI12)*2+MAX(EJ12:EK12)*2+MAX(EL12:EM12)*3+MAX(ER12:ES12)*3)/17,2)</f>
        <v>0</v>
      </c>
      <c r="EU12" s="36"/>
      <c r="EV12" s="31">
        <v>5</v>
      </c>
      <c r="EW12" s="69" t="s">
        <v>67</v>
      </c>
      <c r="EX12" s="70" t="s">
        <v>68</v>
      </c>
      <c r="EY12" s="71" t="s">
        <v>45</v>
      </c>
      <c r="EZ12" s="77" t="s">
        <v>104</v>
      </c>
      <c r="FA12" s="236">
        <f t="shared" si="5"/>
        <v>5.43</v>
      </c>
      <c r="FB12" s="236">
        <f t="shared" si="6"/>
        <v>6.36</v>
      </c>
      <c r="FC12" s="236">
        <f>Bangdiem!BD12</f>
        <v>2.4</v>
      </c>
      <c r="FD12" s="236">
        <f t="shared" si="7"/>
        <v>0.89</v>
      </c>
      <c r="FE12" s="236">
        <f t="shared" si="8"/>
        <v>0</v>
      </c>
      <c r="FF12" s="236">
        <f t="shared" si="9"/>
        <v>0</v>
      </c>
      <c r="FG12" s="236">
        <f t="shared" si="10"/>
        <v>0</v>
      </c>
      <c r="FH12" s="235"/>
      <c r="FI12" s="237">
        <f t="shared" si="11"/>
        <v>1.7321951219512195</v>
      </c>
      <c r="FJ12" s="31">
        <v>5</v>
      </c>
      <c r="FK12" s="69" t="s">
        <v>67</v>
      </c>
      <c r="FL12" s="70" t="s">
        <v>68</v>
      </c>
      <c r="FM12" s="71" t="s">
        <v>45</v>
      </c>
      <c r="FN12" s="77" t="s">
        <v>104</v>
      </c>
      <c r="FO12" s="256">
        <f t="shared" si="12"/>
        <v>1.7321951219512195</v>
      </c>
      <c r="FP12" s="235"/>
      <c r="FQ12" s="235"/>
      <c r="FR12" s="235"/>
      <c r="FS12" s="235"/>
      <c r="FT12" s="257">
        <f>ROUND((FO12*123+MAX(FP12:FQ12)*3+MAX(FR12:FS12)*3)/126,2)</f>
        <v>1.69</v>
      </c>
      <c r="FU12" s="258" t="str">
        <f t="shared" si="13"/>
        <v>Kém</v>
      </c>
      <c r="FV12" s="235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</row>
    <row r="13" spans="1:197" s="66" customFormat="1" ht="13.5" customHeight="1">
      <c r="A13" s="31">
        <v>6</v>
      </c>
      <c r="B13" s="69" t="s">
        <v>69</v>
      </c>
      <c r="C13" s="70" t="s">
        <v>70</v>
      </c>
      <c r="D13" s="71" t="s">
        <v>71</v>
      </c>
      <c r="E13" s="77" t="s">
        <v>105</v>
      </c>
      <c r="F13" s="8">
        <f>'K1'!M14</f>
        <v>6</v>
      </c>
      <c r="G13" s="8"/>
      <c r="H13" s="8">
        <f>'K1'!AA14</f>
        <v>5</v>
      </c>
      <c r="I13" s="8"/>
      <c r="J13" s="8">
        <f>'K1'!AO14</f>
        <v>4</v>
      </c>
      <c r="K13" s="8">
        <f>'K1'!AP14</f>
        <v>6</v>
      </c>
      <c r="L13" s="7">
        <f>'K1'!BC14</f>
        <v>4</v>
      </c>
      <c r="M13" s="7">
        <f>'K1'!BD14</f>
        <v>5</v>
      </c>
      <c r="N13" s="7">
        <f>'K1'!BQ14</f>
        <v>3</v>
      </c>
      <c r="O13" s="7">
        <f>'K1'!BR14</f>
        <v>6</v>
      </c>
      <c r="P13" s="68">
        <f t="shared" si="1"/>
        <v>5.57</v>
      </c>
      <c r="Q13" s="36"/>
      <c r="R13" s="31">
        <v>6</v>
      </c>
      <c r="S13" s="69" t="s">
        <v>69</v>
      </c>
      <c r="T13" s="70" t="s">
        <v>70</v>
      </c>
      <c r="U13" s="71" t="s">
        <v>71</v>
      </c>
      <c r="V13" s="77" t="s">
        <v>105</v>
      </c>
      <c r="W13" s="8">
        <f>'Ky 2'!M14</f>
        <v>6</v>
      </c>
      <c r="X13" s="8"/>
      <c r="Y13" s="8">
        <f>'Ky 2'!AA14</f>
        <v>6</v>
      </c>
      <c r="Z13" s="8"/>
      <c r="AA13" s="8">
        <f>'Ky 2'!AO14</f>
        <v>5</v>
      </c>
      <c r="AB13" s="8"/>
      <c r="AC13" s="7">
        <f>'Ky 2'!BC14</f>
        <v>3</v>
      </c>
      <c r="AD13" s="7">
        <f>'Ky 2'!BD14</f>
        <v>7</v>
      </c>
      <c r="AE13" s="7">
        <f>'Ky 2'!BQ14</f>
        <v>7</v>
      </c>
      <c r="AF13" s="36"/>
      <c r="AG13" s="7">
        <f>'Ky 2'!CE14</f>
        <v>6</v>
      </c>
      <c r="AH13" s="108"/>
      <c r="AI13" s="68">
        <f t="shared" si="0"/>
        <v>6.07</v>
      </c>
      <c r="AJ13" s="36"/>
      <c r="AK13" s="31">
        <v>6</v>
      </c>
      <c r="AL13" s="69" t="s">
        <v>69</v>
      </c>
      <c r="AM13" s="70" t="s">
        <v>70</v>
      </c>
      <c r="AN13" s="71" t="s">
        <v>71</v>
      </c>
      <c r="AO13" s="77" t="s">
        <v>105</v>
      </c>
      <c r="AP13" s="8">
        <f>'Ky 3'!M14</f>
        <v>5</v>
      </c>
      <c r="AQ13" s="8"/>
      <c r="AR13" s="8">
        <f>'Ky 3'!AA14</f>
        <v>4</v>
      </c>
      <c r="AS13" s="8">
        <f>'Ky 3'!AB14</f>
        <v>5</v>
      </c>
      <c r="AT13" s="8">
        <f>'Ky 3'!AO14</f>
        <v>5</v>
      </c>
      <c r="AU13" s="8"/>
      <c r="AV13" s="7">
        <f>'Ky 3'!BC14</f>
        <v>5</v>
      </c>
      <c r="AW13" s="36"/>
      <c r="AX13" s="7">
        <f>'Ky 3'!BQ14</f>
        <v>4</v>
      </c>
      <c r="AY13" s="7">
        <f>'Ky 3'!BR14</f>
        <v>5</v>
      </c>
      <c r="AZ13" s="7">
        <f>'Ky 3'!CE14</f>
        <v>7</v>
      </c>
      <c r="BA13" s="108"/>
      <c r="BB13" s="7">
        <f>'Ky 3'!CS14</f>
        <v>2</v>
      </c>
      <c r="BC13" s="7">
        <f>'Ky 3'!CT14</f>
        <v>5</v>
      </c>
      <c r="BD13" s="68">
        <f t="shared" si="2"/>
        <v>5.3</v>
      </c>
      <c r="BE13" s="36"/>
      <c r="BF13" s="31">
        <v>6</v>
      </c>
      <c r="BG13" s="69" t="s">
        <v>69</v>
      </c>
      <c r="BH13" s="70" t="s">
        <v>70</v>
      </c>
      <c r="BI13" s="71" t="s">
        <v>71</v>
      </c>
      <c r="BJ13" s="77" t="s">
        <v>105</v>
      </c>
      <c r="BK13" s="77">
        <f>'ky 4'!DG13</f>
        <v>6</v>
      </c>
      <c r="BL13" s="77"/>
      <c r="BM13" s="77">
        <f>'ky 4'!AA13</f>
        <v>5</v>
      </c>
      <c r="BN13" s="77"/>
      <c r="BO13" s="77">
        <f>'ky 4'!CE13</f>
        <v>5</v>
      </c>
      <c r="BP13" s="77"/>
      <c r="BQ13" s="8">
        <f>'ky 4'!BQ13</f>
        <v>5</v>
      </c>
      <c r="BR13" s="8"/>
      <c r="BS13" s="8">
        <f>'ky 4'!BC13</f>
        <v>5</v>
      </c>
      <c r="BT13" s="8"/>
      <c r="BU13" s="8">
        <f>'ky 4'!CS13</f>
        <v>5</v>
      </c>
      <c r="BV13" s="8"/>
      <c r="BW13" s="7">
        <f>'ky 4'!AO13</f>
        <v>5</v>
      </c>
      <c r="BX13" s="36"/>
      <c r="BY13" s="7">
        <f>'ky 4'!M13</f>
        <v>5</v>
      </c>
      <c r="BZ13" s="36"/>
      <c r="CA13" s="68">
        <f t="shared" si="14"/>
        <v>5.11</v>
      </c>
      <c r="CB13" s="36"/>
      <c r="CC13" s="31">
        <v>6</v>
      </c>
      <c r="CD13" s="69" t="s">
        <v>69</v>
      </c>
      <c r="CE13" s="70" t="s">
        <v>70</v>
      </c>
      <c r="CF13" s="71" t="s">
        <v>71</v>
      </c>
      <c r="CG13" s="77" t="s">
        <v>105</v>
      </c>
      <c r="CH13" s="77">
        <f>'ky 5'!M13</f>
        <v>5</v>
      </c>
      <c r="CI13" s="77"/>
      <c r="CJ13" s="77">
        <f>'ky 5'!AA13</f>
        <v>4</v>
      </c>
      <c r="CK13" s="77">
        <f>'ky 5'!AB13</f>
        <v>5</v>
      </c>
      <c r="CL13" s="77">
        <f>'ky 5'!AO13</f>
        <v>6</v>
      </c>
      <c r="CM13" s="77"/>
      <c r="CN13" s="8">
        <f>'ky 5'!BC13</f>
        <v>5</v>
      </c>
      <c r="CO13" s="8"/>
      <c r="CP13" s="8">
        <f>'ky 5'!BQ13</f>
        <v>5</v>
      </c>
      <c r="CQ13" s="8"/>
      <c r="CR13" s="8">
        <f>'ky 5'!CE13</f>
        <v>6</v>
      </c>
      <c r="CS13" s="8"/>
      <c r="CT13" s="7">
        <f>'ky 5'!CS13</f>
        <v>6</v>
      </c>
      <c r="CU13" s="36"/>
      <c r="CV13" s="7">
        <f>'ky 4'!AJ13</f>
        <v>7</v>
      </c>
      <c r="CW13" s="36"/>
      <c r="CX13" s="68">
        <f t="shared" si="3"/>
        <v>5.47</v>
      </c>
      <c r="CY13" s="36"/>
      <c r="CZ13" s="31">
        <v>6</v>
      </c>
      <c r="DA13" s="69" t="s">
        <v>69</v>
      </c>
      <c r="DB13" s="70" t="s">
        <v>70</v>
      </c>
      <c r="DC13" s="71" t="s">
        <v>71</v>
      </c>
      <c r="DD13" s="77" t="s">
        <v>105</v>
      </c>
      <c r="DE13" s="77">
        <f>'ky 6'!M13</f>
        <v>6</v>
      </c>
      <c r="DF13" s="77"/>
      <c r="DG13" s="77">
        <f>'ky 6'!AA13</f>
        <v>3</v>
      </c>
      <c r="DH13" s="77">
        <f>'ky 6'!AB13</f>
        <v>7</v>
      </c>
      <c r="DI13" s="77">
        <f>'ky 6'!AO13</f>
        <v>5</v>
      </c>
      <c r="DJ13" s="77"/>
      <c r="DK13" s="8">
        <f>'ky 6'!BC13</f>
        <v>7</v>
      </c>
      <c r="DL13" s="8"/>
      <c r="DM13" s="8">
        <f>'ky 6'!BQ13</f>
        <v>6</v>
      </c>
      <c r="DN13" s="8"/>
      <c r="DO13" s="8">
        <f>'ky 6'!CE13</f>
        <v>6</v>
      </c>
      <c r="DP13" s="8"/>
      <c r="DQ13" s="7">
        <f>'ky 6'!CS13</f>
        <v>7</v>
      </c>
      <c r="DR13" s="36"/>
      <c r="DS13" s="7"/>
      <c r="DT13" s="36"/>
      <c r="DU13" s="68">
        <f t="shared" si="4"/>
        <v>6.29</v>
      </c>
      <c r="DV13" s="36"/>
      <c r="DW13" s="31">
        <v>6</v>
      </c>
      <c r="DX13" s="69" t="s">
        <v>69</v>
      </c>
      <c r="DY13" s="70" t="s">
        <v>70</v>
      </c>
      <c r="DZ13" s="71" t="s">
        <v>71</v>
      </c>
      <c r="EA13" s="77" t="s">
        <v>105</v>
      </c>
      <c r="EB13" s="77">
        <f>'ky 7'!M13</f>
        <v>6</v>
      </c>
      <c r="EC13" s="77"/>
      <c r="ED13" s="77">
        <f>'ky 7'!AA13</f>
        <v>5</v>
      </c>
      <c r="EE13" s="77"/>
      <c r="EF13" s="77">
        <f>'ky 7'!AO13</f>
        <v>7</v>
      </c>
      <c r="EG13" s="77"/>
      <c r="EH13" s="8">
        <f>'ky 7'!BC13</f>
        <v>7</v>
      </c>
      <c r="EI13" s="8"/>
      <c r="EJ13" s="8">
        <f>'ky 7'!BQ13</f>
        <v>0</v>
      </c>
      <c r="EK13" s="8"/>
      <c r="EL13" s="8">
        <f>'ky 7'!CE13</f>
        <v>8</v>
      </c>
      <c r="EM13" s="8"/>
      <c r="EN13" s="7"/>
      <c r="EO13" s="36"/>
      <c r="EP13" s="7"/>
      <c r="EQ13" s="36"/>
      <c r="ER13" s="108">
        <f>'ky 7'!CS13</f>
        <v>6</v>
      </c>
      <c r="ES13" s="108"/>
      <c r="ET13" s="68">
        <f>ROUND((MAX(EB13:EC13)*3+MAX(ED13:EE13)*2+MAX(EF13:EG13)*2+MAX(EH13:EI13)*2+MAX(EJ13:EK13)*2+MAX(EL13:EM13)*3+MAX(ER13:ES13)*3)/17,2)</f>
        <v>5.76</v>
      </c>
      <c r="EU13" s="36"/>
      <c r="EV13" s="31">
        <v>6</v>
      </c>
      <c r="EW13" s="69" t="s">
        <v>69</v>
      </c>
      <c r="EX13" s="70" t="s">
        <v>70</v>
      </c>
      <c r="EY13" s="71" t="s">
        <v>71</v>
      </c>
      <c r="EZ13" s="77" t="s">
        <v>105</v>
      </c>
      <c r="FA13" s="236">
        <f t="shared" si="5"/>
        <v>5.57</v>
      </c>
      <c r="FB13" s="236">
        <f t="shared" si="6"/>
        <v>6.07</v>
      </c>
      <c r="FC13" s="236">
        <f>Bangdiem!BD13</f>
        <v>5.3</v>
      </c>
      <c r="FD13" s="236">
        <f t="shared" si="7"/>
        <v>5.11</v>
      </c>
      <c r="FE13" s="236">
        <f t="shared" si="8"/>
        <v>5.47</v>
      </c>
      <c r="FF13" s="236">
        <f t="shared" si="9"/>
        <v>6.29</v>
      </c>
      <c r="FG13" s="236">
        <f t="shared" si="10"/>
        <v>5.76</v>
      </c>
      <c r="FH13" s="235"/>
      <c r="FI13" s="237">
        <f t="shared" si="11"/>
        <v>5.497560975609756</v>
      </c>
      <c r="FJ13" s="31">
        <v>6</v>
      </c>
      <c r="FK13" s="69" t="s">
        <v>69</v>
      </c>
      <c r="FL13" s="70" t="s">
        <v>70</v>
      </c>
      <c r="FM13" s="71" t="s">
        <v>71</v>
      </c>
      <c r="FN13" s="77" t="s">
        <v>105</v>
      </c>
      <c r="FO13" s="256">
        <f t="shared" si="12"/>
        <v>5.497560975609756</v>
      </c>
      <c r="FP13" s="235"/>
      <c r="FQ13" s="235"/>
      <c r="FR13" s="235"/>
      <c r="FS13" s="235"/>
      <c r="FT13" s="257">
        <f>ROUND((FO13*123+MAX(FP13:FQ13)*3+MAX(FR13:FS13)*3)/126,2)</f>
        <v>5.37</v>
      </c>
      <c r="FU13" s="258" t="str">
        <f t="shared" si="13"/>
        <v>TB</v>
      </c>
      <c r="FV13" s="235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</row>
    <row r="14" spans="1:197" s="66" customFormat="1" ht="13.5" customHeight="1">
      <c r="A14" s="31">
        <v>7</v>
      </c>
      <c r="B14" s="69" t="s">
        <v>72</v>
      </c>
      <c r="C14" s="70" t="s">
        <v>73</v>
      </c>
      <c r="D14" s="71" t="s">
        <v>74</v>
      </c>
      <c r="E14" s="77" t="s">
        <v>106</v>
      </c>
      <c r="F14" s="8">
        <f>'K1'!M15</f>
        <v>2</v>
      </c>
      <c r="G14" s="8"/>
      <c r="H14" s="8">
        <f>'K1'!AA15</f>
        <v>0</v>
      </c>
      <c r="I14" s="8"/>
      <c r="J14" s="8">
        <f>'K1'!AO15</f>
        <v>2</v>
      </c>
      <c r="K14" s="8"/>
      <c r="L14" s="7">
        <f>'K1'!BC15</f>
        <v>2</v>
      </c>
      <c r="M14" s="36"/>
      <c r="N14" s="7">
        <f>'K1'!BQ15</f>
        <v>0</v>
      </c>
      <c r="O14" s="36"/>
      <c r="P14" s="68">
        <f t="shared" si="1"/>
        <v>1.14</v>
      </c>
      <c r="Q14" s="36"/>
      <c r="R14" s="31">
        <v>7</v>
      </c>
      <c r="S14" s="69" t="s">
        <v>72</v>
      </c>
      <c r="T14" s="70" t="s">
        <v>73</v>
      </c>
      <c r="U14" s="71" t="s">
        <v>74</v>
      </c>
      <c r="V14" s="77" t="s">
        <v>106</v>
      </c>
      <c r="W14" s="8">
        <f>'Ky 2'!M15</f>
        <v>0</v>
      </c>
      <c r="X14" s="8"/>
      <c r="Y14" s="8">
        <f>'Ky 2'!AA15</f>
        <v>0</v>
      </c>
      <c r="Z14" s="8"/>
      <c r="AA14" s="8">
        <f>'Ky 2'!AO15</f>
        <v>0</v>
      </c>
      <c r="AB14" s="8"/>
      <c r="AC14" s="7">
        <f>'Ky 2'!BC15</f>
        <v>0</v>
      </c>
      <c r="AD14" s="36"/>
      <c r="AE14" s="7">
        <f>'Ky 2'!BQ15</f>
        <v>0</v>
      </c>
      <c r="AF14" s="36"/>
      <c r="AG14" s="7">
        <f>'Ky 2'!CE15</f>
        <v>0</v>
      </c>
      <c r="AH14" s="108"/>
      <c r="AI14" s="68">
        <f t="shared" si="0"/>
        <v>0</v>
      </c>
      <c r="AJ14" s="36"/>
      <c r="AK14" s="31">
        <v>7</v>
      </c>
      <c r="AL14" s="69" t="s">
        <v>72</v>
      </c>
      <c r="AM14" s="70" t="s">
        <v>73</v>
      </c>
      <c r="AN14" s="71" t="s">
        <v>74</v>
      </c>
      <c r="AO14" s="77" t="s">
        <v>106</v>
      </c>
      <c r="AP14" s="8">
        <f>'Ky 3'!M15</f>
        <v>0</v>
      </c>
      <c r="AQ14" s="8"/>
      <c r="AR14" s="8">
        <f>'Ky 3'!AA15</f>
        <v>0</v>
      </c>
      <c r="AS14" s="8"/>
      <c r="AT14" s="8">
        <f>'Ky 3'!AO15</f>
        <v>0</v>
      </c>
      <c r="AU14" s="8"/>
      <c r="AV14" s="7">
        <f>'Ky 3'!BC15</f>
        <v>0</v>
      </c>
      <c r="AW14" s="36"/>
      <c r="AX14" s="7">
        <f>'Ky 3'!BQ15</f>
        <v>0</v>
      </c>
      <c r="AY14" s="36"/>
      <c r="AZ14" s="7">
        <f>'Ky 3'!CE15</f>
        <v>0</v>
      </c>
      <c r="BA14" s="108"/>
      <c r="BB14" s="7">
        <f>'Ky 3'!CS15</f>
        <v>0</v>
      </c>
      <c r="BC14" s="36"/>
      <c r="BD14" s="68">
        <f t="shared" si="2"/>
        <v>0</v>
      </c>
      <c r="BE14" s="36"/>
      <c r="BF14" s="31">
        <v>7</v>
      </c>
      <c r="BG14" s="69" t="s">
        <v>72</v>
      </c>
      <c r="BH14" s="70" t="s">
        <v>73</v>
      </c>
      <c r="BI14" s="71" t="s">
        <v>74</v>
      </c>
      <c r="BJ14" s="77" t="s">
        <v>106</v>
      </c>
      <c r="BK14" s="77">
        <f>'ky 4'!DG14</f>
        <v>0</v>
      </c>
      <c r="BL14" s="77"/>
      <c r="BM14" s="77">
        <f>'ky 4'!AA14</f>
        <v>0</v>
      </c>
      <c r="BN14" s="77"/>
      <c r="BO14" s="77">
        <f>'ky 4'!CE14</f>
        <v>0</v>
      </c>
      <c r="BP14" s="77"/>
      <c r="BQ14" s="8">
        <f>'ky 4'!BQ14</f>
        <v>0</v>
      </c>
      <c r="BR14" s="8"/>
      <c r="BS14" s="8">
        <f>'ky 4'!BC14</f>
        <v>0</v>
      </c>
      <c r="BT14" s="8"/>
      <c r="BU14" s="8">
        <f>'ky 4'!CS14</f>
        <v>0</v>
      </c>
      <c r="BV14" s="8"/>
      <c r="BW14" s="7">
        <f>'ky 4'!AO14</f>
        <v>0</v>
      </c>
      <c r="BX14" s="36"/>
      <c r="BY14" s="7">
        <f>'ky 4'!M14</f>
        <v>0</v>
      </c>
      <c r="BZ14" s="36"/>
      <c r="CA14" s="68">
        <f t="shared" si="14"/>
        <v>0</v>
      </c>
      <c r="CB14" s="36"/>
      <c r="CC14" s="31">
        <v>7</v>
      </c>
      <c r="CD14" s="69" t="s">
        <v>72</v>
      </c>
      <c r="CE14" s="70" t="s">
        <v>73</v>
      </c>
      <c r="CF14" s="71" t="s">
        <v>74</v>
      </c>
      <c r="CG14" s="77" t="s">
        <v>106</v>
      </c>
      <c r="CH14" s="77">
        <f>'ky 5'!M14</f>
        <v>0</v>
      </c>
      <c r="CI14" s="77"/>
      <c r="CJ14" s="77">
        <f>'ky 5'!AA14</f>
        <v>0</v>
      </c>
      <c r="CK14" s="77"/>
      <c r="CL14" s="77">
        <f>'ky 5'!AO14</f>
        <v>0</v>
      </c>
      <c r="CM14" s="77"/>
      <c r="CN14" s="8">
        <f>'ky 5'!BC14</f>
        <v>0</v>
      </c>
      <c r="CO14" s="8"/>
      <c r="CP14" s="8">
        <f>'ky 5'!BQ14</f>
        <v>0</v>
      </c>
      <c r="CQ14" s="8"/>
      <c r="CR14" s="8">
        <f>'ky 5'!CE14</f>
        <v>0</v>
      </c>
      <c r="CS14" s="8"/>
      <c r="CT14" s="7">
        <f>'ky 5'!CS14</f>
        <v>0</v>
      </c>
      <c r="CU14" s="36"/>
      <c r="CV14" s="7">
        <f>'ky 4'!AJ14</f>
        <v>0</v>
      </c>
      <c r="CW14" s="36"/>
      <c r="CX14" s="68">
        <f t="shared" si="3"/>
        <v>0</v>
      </c>
      <c r="CY14" s="36"/>
      <c r="CZ14" s="31">
        <v>7</v>
      </c>
      <c r="DA14" s="69" t="s">
        <v>72</v>
      </c>
      <c r="DB14" s="70" t="s">
        <v>73</v>
      </c>
      <c r="DC14" s="71" t="s">
        <v>74</v>
      </c>
      <c r="DD14" s="77" t="s">
        <v>106</v>
      </c>
      <c r="DE14" s="77">
        <f>'ky 6'!M14</f>
        <v>0</v>
      </c>
      <c r="DF14" s="77"/>
      <c r="DG14" s="77">
        <f>'ky 6'!AA14</f>
        <v>0</v>
      </c>
      <c r="DH14" s="77"/>
      <c r="DI14" s="77">
        <f>'ky 6'!AO14</f>
        <v>0</v>
      </c>
      <c r="DJ14" s="77"/>
      <c r="DK14" s="8">
        <f>'ky 6'!BC14</f>
        <v>0</v>
      </c>
      <c r="DL14" s="8"/>
      <c r="DM14" s="8">
        <f>'ky 6'!BQ14</f>
        <v>0</v>
      </c>
      <c r="DN14" s="8"/>
      <c r="DO14" s="8">
        <f>'ky 6'!CE14</f>
        <v>0</v>
      </c>
      <c r="DP14" s="8"/>
      <c r="DQ14" s="7">
        <f>'ky 6'!CS14</f>
        <v>0</v>
      </c>
      <c r="DR14" s="36"/>
      <c r="DS14" s="7"/>
      <c r="DT14" s="36"/>
      <c r="DU14" s="68">
        <f t="shared" si="4"/>
        <v>0</v>
      </c>
      <c r="DV14" s="36"/>
      <c r="DW14" s="31">
        <v>7</v>
      </c>
      <c r="DX14" s="69" t="s">
        <v>72</v>
      </c>
      <c r="DY14" s="70" t="s">
        <v>73</v>
      </c>
      <c r="DZ14" s="71" t="s">
        <v>74</v>
      </c>
      <c r="EA14" s="77" t="s">
        <v>106</v>
      </c>
      <c r="EB14" s="77">
        <f>'ky 7'!M14</f>
        <v>0</v>
      </c>
      <c r="EC14" s="77"/>
      <c r="ED14" s="77">
        <f>'ky 7'!AA14</f>
        <v>0</v>
      </c>
      <c r="EE14" s="77"/>
      <c r="EF14" s="77">
        <f>'ky 7'!AO14</f>
        <v>0</v>
      </c>
      <c r="EG14" s="77"/>
      <c r="EH14" s="8">
        <f>'ky 7'!BC14</f>
        <v>0</v>
      </c>
      <c r="EI14" s="8"/>
      <c r="EJ14" s="8">
        <f>'ky 7'!BQ14</f>
        <v>0</v>
      </c>
      <c r="EK14" s="8"/>
      <c r="EL14" s="8">
        <f>'ky 7'!CE14</f>
        <v>0</v>
      </c>
      <c r="EM14" s="8"/>
      <c r="EN14" s="7"/>
      <c r="EO14" s="36"/>
      <c r="EP14" s="7"/>
      <c r="EQ14" s="36"/>
      <c r="ER14" s="108">
        <f>'ky 7'!CS14</f>
        <v>0</v>
      </c>
      <c r="ES14" s="108"/>
      <c r="ET14" s="68">
        <f>ROUND((MAX(EB14:EC14)*3+MAX(ED14:EE14)*2+MAX(EF14:EG14)*2+MAX(EH14:EI14)*2+MAX(EJ14:EK14)*2+MAX(EL14:EM14)*3+MAX(ER14:ES14)*3)/17,2)</f>
        <v>0</v>
      </c>
      <c r="EU14" s="36"/>
      <c r="EV14" s="31">
        <v>7</v>
      </c>
      <c r="EW14" s="69" t="s">
        <v>72</v>
      </c>
      <c r="EX14" s="70" t="s">
        <v>73</v>
      </c>
      <c r="EY14" s="71" t="s">
        <v>74</v>
      </c>
      <c r="EZ14" s="77" t="s">
        <v>106</v>
      </c>
      <c r="FA14" s="236">
        <f t="shared" si="5"/>
        <v>1.14</v>
      </c>
      <c r="FB14" s="236">
        <f t="shared" si="6"/>
        <v>0</v>
      </c>
      <c r="FC14" s="236">
        <f>Bangdiem!BD14</f>
        <v>0</v>
      </c>
      <c r="FD14" s="236">
        <f t="shared" si="7"/>
        <v>0</v>
      </c>
      <c r="FE14" s="236">
        <f t="shared" si="8"/>
        <v>0</v>
      </c>
      <c r="FF14" s="236">
        <f t="shared" si="9"/>
        <v>0</v>
      </c>
      <c r="FG14" s="236">
        <f t="shared" si="10"/>
        <v>0</v>
      </c>
      <c r="FH14" s="235"/>
      <c r="FI14" s="237">
        <f t="shared" si="11"/>
        <v>0.12975609756097561</v>
      </c>
      <c r="FJ14" s="31">
        <v>7</v>
      </c>
      <c r="FK14" s="69" t="s">
        <v>72</v>
      </c>
      <c r="FL14" s="70" t="s">
        <v>73</v>
      </c>
      <c r="FM14" s="71" t="s">
        <v>74</v>
      </c>
      <c r="FN14" s="77" t="s">
        <v>106</v>
      </c>
      <c r="FO14" s="256">
        <f t="shared" si="12"/>
        <v>0.12975609756097561</v>
      </c>
      <c r="FP14" s="235"/>
      <c r="FQ14" s="235"/>
      <c r="FR14" s="235"/>
      <c r="FS14" s="235"/>
      <c r="FT14" s="257">
        <f>ROUND((FO14*123+MAX(FP14:FQ14)*3+MAX(FR14:FS14)*3)/126,2)</f>
        <v>0.13</v>
      </c>
      <c r="FU14" s="258" t="str">
        <f t="shared" si="13"/>
        <v>Kém</v>
      </c>
      <c r="FV14" s="235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</row>
    <row r="15" spans="1:197" s="66" customFormat="1" ht="19.5" customHeight="1">
      <c r="A15" s="31">
        <v>8</v>
      </c>
      <c r="B15" s="69" t="s">
        <v>75</v>
      </c>
      <c r="C15" s="72" t="s">
        <v>76</v>
      </c>
      <c r="D15" s="73" t="s">
        <v>77</v>
      </c>
      <c r="E15" s="77" t="s">
        <v>107</v>
      </c>
      <c r="F15" s="8">
        <f>'K1'!M16</f>
        <v>6</v>
      </c>
      <c r="G15" s="8"/>
      <c r="H15" s="8">
        <f>'K1'!AA16</f>
        <v>6</v>
      </c>
      <c r="I15" s="8"/>
      <c r="J15" s="8">
        <f>'K1'!AO16</f>
        <v>5</v>
      </c>
      <c r="K15" s="8"/>
      <c r="L15" s="7">
        <f>'K1'!BC16</f>
        <v>7</v>
      </c>
      <c r="M15" s="36"/>
      <c r="N15" s="7">
        <f>'K1'!BQ16</f>
        <v>6</v>
      </c>
      <c r="O15" s="36"/>
      <c r="P15" s="68">
        <f t="shared" si="1"/>
        <v>6</v>
      </c>
      <c r="Q15" s="36"/>
      <c r="R15" s="31">
        <v>8</v>
      </c>
      <c r="S15" s="69" t="s">
        <v>75</v>
      </c>
      <c r="T15" s="72" t="s">
        <v>76</v>
      </c>
      <c r="U15" s="73" t="s">
        <v>77</v>
      </c>
      <c r="V15" s="77" t="s">
        <v>107</v>
      </c>
      <c r="W15" s="8">
        <f>'Ky 2'!M16</f>
        <v>7</v>
      </c>
      <c r="X15" s="8"/>
      <c r="Y15" s="8">
        <f>'Ky 2'!AA16</f>
        <v>7</v>
      </c>
      <c r="Z15" s="8"/>
      <c r="AA15" s="8">
        <f>'Ky 2'!AO16</f>
        <v>7</v>
      </c>
      <c r="AB15" s="8"/>
      <c r="AC15" s="7">
        <f>'Ky 2'!BC16</f>
        <v>6</v>
      </c>
      <c r="AD15" s="36"/>
      <c r="AE15" s="7">
        <f>'Ky 2'!BQ16</f>
        <v>6</v>
      </c>
      <c r="AF15" s="36"/>
      <c r="AG15" s="7">
        <f>'Ky 2'!CE16</f>
        <v>5</v>
      </c>
      <c r="AH15" s="108"/>
      <c r="AI15" s="68">
        <f t="shared" si="0"/>
        <v>6.43</v>
      </c>
      <c r="AJ15" s="36"/>
      <c r="AK15" s="31">
        <v>8</v>
      </c>
      <c r="AL15" s="69" t="s">
        <v>75</v>
      </c>
      <c r="AM15" s="72" t="s">
        <v>76</v>
      </c>
      <c r="AN15" s="73" t="s">
        <v>77</v>
      </c>
      <c r="AO15" s="77" t="s">
        <v>107</v>
      </c>
      <c r="AP15" s="8">
        <f>'Ky 3'!M16</f>
        <v>4</v>
      </c>
      <c r="AQ15" s="8">
        <f>'Ky 3'!N16</f>
        <v>6</v>
      </c>
      <c r="AR15" s="8">
        <f>'Ky 3'!AA16</f>
        <v>6</v>
      </c>
      <c r="AS15" s="8"/>
      <c r="AT15" s="8">
        <f>'Ky 3'!AO16</f>
        <v>6</v>
      </c>
      <c r="AU15" s="8"/>
      <c r="AV15" s="7">
        <f>'Ky 3'!BC16</f>
        <v>6</v>
      </c>
      <c r="AW15" s="36"/>
      <c r="AX15" s="7">
        <f>'Ky 3'!BQ16</f>
        <v>8</v>
      </c>
      <c r="AY15" s="36"/>
      <c r="AZ15" s="7">
        <f>'Ky 3'!CE16</f>
        <v>8</v>
      </c>
      <c r="BA15" s="108"/>
      <c r="BB15" s="7">
        <f>'Ky 3'!CS16</f>
        <v>6</v>
      </c>
      <c r="BC15" s="36"/>
      <c r="BD15" s="68">
        <f t="shared" si="2"/>
        <v>6.6</v>
      </c>
      <c r="BE15" s="36"/>
      <c r="BF15" s="31">
        <v>8</v>
      </c>
      <c r="BG15" s="69" t="s">
        <v>75</v>
      </c>
      <c r="BH15" s="72" t="s">
        <v>76</v>
      </c>
      <c r="BI15" s="73" t="s">
        <v>77</v>
      </c>
      <c r="BJ15" s="77" t="s">
        <v>107</v>
      </c>
      <c r="BK15" s="77">
        <f>'ky 4'!DG15</f>
        <v>5</v>
      </c>
      <c r="BL15" s="77"/>
      <c r="BM15" s="77">
        <f>'ky 4'!AA15</f>
        <v>6</v>
      </c>
      <c r="BN15" s="77"/>
      <c r="BO15" s="77">
        <f>'ky 4'!CE15</f>
        <v>7</v>
      </c>
      <c r="BP15" s="77"/>
      <c r="BQ15" s="8">
        <f>'ky 4'!BQ15</f>
        <v>7</v>
      </c>
      <c r="BR15" s="8"/>
      <c r="BS15" s="8">
        <f>'ky 4'!BC15</f>
        <v>7</v>
      </c>
      <c r="BT15" s="8"/>
      <c r="BU15" s="8">
        <f>'ky 4'!CS15</f>
        <v>7</v>
      </c>
      <c r="BV15" s="8"/>
      <c r="BW15" s="7">
        <f>'ky 4'!AO15</f>
        <v>6</v>
      </c>
      <c r="BX15" s="36"/>
      <c r="BY15" s="7">
        <f>'ky 4'!M15</f>
        <v>6</v>
      </c>
      <c r="BZ15" s="36"/>
      <c r="CA15" s="68">
        <f t="shared" si="14"/>
        <v>6.39</v>
      </c>
      <c r="CB15" s="36"/>
      <c r="CC15" s="31">
        <v>8</v>
      </c>
      <c r="CD15" s="69" t="s">
        <v>75</v>
      </c>
      <c r="CE15" s="72" t="s">
        <v>76</v>
      </c>
      <c r="CF15" s="73" t="s">
        <v>77</v>
      </c>
      <c r="CG15" s="77" t="s">
        <v>107</v>
      </c>
      <c r="CH15" s="77">
        <f>'ky 5'!M15</f>
        <v>6</v>
      </c>
      <c r="CI15" s="77"/>
      <c r="CJ15" s="77">
        <f>'ky 5'!AA15</f>
        <v>5</v>
      </c>
      <c r="CK15" s="77"/>
      <c r="CL15" s="77">
        <f>'ky 5'!AO15</f>
        <v>8</v>
      </c>
      <c r="CM15" s="77"/>
      <c r="CN15" s="8">
        <f>'ky 5'!BC15</f>
        <v>6</v>
      </c>
      <c r="CO15" s="8"/>
      <c r="CP15" s="8">
        <f>'ky 5'!BQ15</f>
        <v>7</v>
      </c>
      <c r="CQ15" s="8"/>
      <c r="CR15" s="8">
        <f>'ky 5'!CE15</f>
        <v>7</v>
      </c>
      <c r="CS15" s="8"/>
      <c r="CT15" s="7">
        <f>'ky 5'!CS15</f>
        <v>7</v>
      </c>
      <c r="CU15" s="36"/>
      <c r="CV15" s="7">
        <f>'ky 4'!AJ15</f>
        <v>8</v>
      </c>
      <c r="CW15" s="36"/>
      <c r="CX15" s="68">
        <f t="shared" si="3"/>
        <v>6.58</v>
      </c>
      <c r="CY15" s="36"/>
      <c r="CZ15" s="31">
        <v>8</v>
      </c>
      <c r="DA15" s="69" t="s">
        <v>75</v>
      </c>
      <c r="DB15" s="72" t="s">
        <v>76</v>
      </c>
      <c r="DC15" s="73" t="s">
        <v>77</v>
      </c>
      <c r="DD15" s="77" t="s">
        <v>107</v>
      </c>
      <c r="DE15" s="77">
        <f>'ky 6'!M15</f>
        <v>7</v>
      </c>
      <c r="DF15" s="77"/>
      <c r="DG15" s="77">
        <f>'ky 6'!AA15</f>
        <v>6</v>
      </c>
      <c r="DH15" s="77"/>
      <c r="DI15" s="77">
        <f>'ky 6'!AO15</f>
        <v>5</v>
      </c>
      <c r="DJ15" s="77"/>
      <c r="DK15" s="8">
        <f>'ky 6'!BC15</f>
        <v>7</v>
      </c>
      <c r="DL15" s="8"/>
      <c r="DM15" s="8">
        <f>'ky 6'!BQ15</f>
        <v>7</v>
      </c>
      <c r="DN15" s="8"/>
      <c r="DO15" s="8">
        <f>'ky 6'!CE15</f>
        <v>7</v>
      </c>
      <c r="DP15" s="8"/>
      <c r="DQ15" s="7">
        <f>'ky 6'!CS15</f>
        <v>8</v>
      </c>
      <c r="DR15" s="36"/>
      <c r="DS15" s="7"/>
      <c r="DT15" s="36"/>
      <c r="DU15" s="68">
        <f t="shared" si="4"/>
        <v>6.82</v>
      </c>
      <c r="DV15" s="36"/>
      <c r="DW15" s="31">
        <v>8</v>
      </c>
      <c r="DX15" s="69" t="s">
        <v>75</v>
      </c>
      <c r="DY15" s="72" t="s">
        <v>76</v>
      </c>
      <c r="DZ15" s="73" t="s">
        <v>77</v>
      </c>
      <c r="EA15" s="77" t="s">
        <v>107</v>
      </c>
      <c r="EB15" s="77">
        <f>'ky 7'!M15</f>
        <v>9</v>
      </c>
      <c r="EC15" s="77"/>
      <c r="ED15" s="77">
        <f>'ky 7'!AA15</f>
        <v>7</v>
      </c>
      <c r="EE15" s="77"/>
      <c r="EF15" s="77">
        <f>'ky 7'!AO15</f>
        <v>8</v>
      </c>
      <c r="EG15" s="77"/>
      <c r="EH15" s="8">
        <f>'ky 7'!BC15</f>
        <v>7</v>
      </c>
      <c r="EI15" s="8"/>
      <c r="EJ15" s="8">
        <f>'ky 7'!BQ15</f>
        <v>6</v>
      </c>
      <c r="EK15" s="8"/>
      <c r="EL15" s="8">
        <f>'ky 7'!CE15</f>
        <v>8</v>
      </c>
      <c r="EM15" s="8"/>
      <c r="EN15" s="7"/>
      <c r="EO15" s="36"/>
      <c r="EP15" s="7"/>
      <c r="EQ15" s="36"/>
      <c r="ER15" s="108">
        <f>'ky 7'!CS15</f>
        <v>7</v>
      </c>
      <c r="ES15" s="108"/>
      <c r="ET15" s="68">
        <f>ROUND((MAX(EB15:EC15)*3+MAX(ED15:EE15)*2+MAX(EF15:EG15)*2+MAX(EH15:EI15)*2+MAX(EJ15:EK15)*2+MAX(EL15:EM15)*3+MAX(ER15:ES15)*3)/17,2)</f>
        <v>7.53</v>
      </c>
      <c r="EU15" s="36"/>
      <c r="EV15" s="31">
        <v>8</v>
      </c>
      <c r="EW15" s="69" t="s">
        <v>75</v>
      </c>
      <c r="EX15" s="72" t="s">
        <v>76</v>
      </c>
      <c r="EY15" s="73" t="s">
        <v>77</v>
      </c>
      <c r="EZ15" s="77" t="s">
        <v>107</v>
      </c>
      <c r="FA15" s="236">
        <f t="shared" si="5"/>
        <v>6</v>
      </c>
      <c r="FB15" s="236">
        <f t="shared" si="6"/>
        <v>6.43</v>
      </c>
      <c r="FC15" s="236">
        <f>Bangdiem!BD15</f>
        <v>6.6</v>
      </c>
      <c r="FD15" s="236">
        <f t="shared" si="7"/>
        <v>6.39</v>
      </c>
      <c r="FE15" s="236">
        <f t="shared" si="8"/>
        <v>6.58</v>
      </c>
      <c r="FF15" s="236">
        <f t="shared" si="9"/>
        <v>6.82</v>
      </c>
      <c r="FG15" s="236">
        <f t="shared" si="10"/>
        <v>7.53</v>
      </c>
      <c r="FH15" s="235"/>
      <c r="FI15" s="237">
        <f t="shared" si="11"/>
        <v>6.4506504065040655</v>
      </c>
      <c r="FJ15" s="31">
        <v>8</v>
      </c>
      <c r="FK15" s="69" t="s">
        <v>75</v>
      </c>
      <c r="FL15" s="72" t="s">
        <v>76</v>
      </c>
      <c r="FM15" s="73" t="s">
        <v>77</v>
      </c>
      <c r="FN15" s="77" t="s">
        <v>107</v>
      </c>
      <c r="FO15" s="256">
        <f t="shared" si="12"/>
        <v>6.4506504065040655</v>
      </c>
      <c r="FP15" s="235"/>
      <c r="FQ15" s="235"/>
      <c r="FR15" s="235"/>
      <c r="FS15" s="235"/>
      <c r="FT15" s="257">
        <f>ROUND((FO15*123+MAX(FP15:FQ15)*3+MAX(FR15:FS15)*3)/126,2)</f>
        <v>6.3</v>
      </c>
      <c r="FU15" s="258" t="str">
        <f t="shared" si="13"/>
        <v>TB Kh¸</v>
      </c>
      <c r="FV15" s="235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</row>
    <row r="16" spans="1:197" s="66" customFormat="1" ht="13.5" customHeight="1">
      <c r="A16" s="31">
        <v>9</v>
      </c>
      <c r="B16" s="69" t="s">
        <v>78</v>
      </c>
      <c r="C16" s="70" t="s">
        <v>79</v>
      </c>
      <c r="D16" s="71" t="s">
        <v>80</v>
      </c>
      <c r="E16" s="77" t="s">
        <v>108</v>
      </c>
      <c r="F16" s="8">
        <f>'K1'!M17</f>
        <v>5</v>
      </c>
      <c r="G16" s="8"/>
      <c r="H16" s="8">
        <f>'K1'!AA17</f>
        <v>6</v>
      </c>
      <c r="I16" s="8"/>
      <c r="J16" s="8">
        <f>'K1'!AO17</f>
        <v>6</v>
      </c>
      <c r="K16" s="8"/>
      <c r="L16" s="7">
        <f>'K1'!BC17</f>
        <v>6</v>
      </c>
      <c r="M16" s="36"/>
      <c r="N16" s="7">
        <f>'K1'!BQ17</f>
        <v>4</v>
      </c>
      <c r="O16" s="7">
        <f>'K1'!BR17</f>
        <v>5</v>
      </c>
      <c r="P16" s="68">
        <f t="shared" si="1"/>
        <v>5.57</v>
      </c>
      <c r="Q16" s="36"/>
      <c r="R16" s="31">
        <v>9</v>
      </c>
      <c r="S16" s="69" t="s">
        <v>78</v>
      </c>
      <c r="T16" s="70" t="s">
        <v>79</v>
      </c>
      <c r="U16" s="71" t="s">
        <v>80</v>
      </c>
      <c r="V16" s="77" t="s">
        <v>108</v>
      </c>
      <c r="W16" s="8">
        <f>'Ky 2'!M17</f>
        <v>8</v>
      </c>
      <c r="X16" s="8"/>
      <c r="Y16" s="8">
        <f>'Ky 2'!AA17</f>
        <v>7</v>
      </c>
      <c r="Z16" s="8"/>
      <c r="AA16" s="8">
        <f>'Ky 2'!AO17</f>
        <v>0</v>
      </c>
      <c r="AB16" s="8"/>
      <c r="AC16" s="7">
        <f>'Ky 2'!BC17</f>
        <v>6</v>
      </c>
      <c r="AD16" s="36"/>
      <c r="AE16" s="7">
        <f>'Ky 2'!BQ17</f>
        <v>7</v>
      </c>
      <c r="AF16" s="36"/>
      <c r="AG16" s="7">
        <f>'Ky 2'!CE17</f>
        <v>3</v>
      </c>
      <c r="AH16" s="108"/>
      <c r="AI16" s="68">
        <f t="shared" si="0"/>
        <v>5</v>
      </c>
      <c r="AJ16" s="36"/>
      <c r="AK16" s="31">
        <v>9</v>
      </c>
      <c r="AL16" s="69" t="s">
        <v>78</v>
      </c>
      <c r="AM16" s="70" t="s">
        <v>79</v>
      </c>
      <c r="AN16" s="71" t="s">
        <v>80</v>
      </c>
      <c r="AO16" s="77" t="s">
        <v>108</v>
      </c>
      <c r="AP16" s="8">
        <f>'Ky 3'!M17</f>
        <v>0</v>
      </c>
      <c r="AQ16" s="8"/>
      <c r="AR16" s="8">
        <f>'Ky 3'!AA17</f>
        <v>0</v>
      </c>
      <c r="AS16" s="8"/>
      <c r="AT16" s="8">
        <f>'Ky 3'!AO17</f>
        <v>0</v>
      </c>
      <c r="AU16" s="8"/>
      <c r="AV16" s="7">
        <f>'Ky 3'!BC17</f>
        <v>0</v>
      </c>
      <c r="AW16" s="36"/>
      <c r="AX16" s="7">
        <f>'Ky 3'!BQ17</f>
        <v>0</v>
      </c>
      <c r="AY16" s="36"/>
      <c r="AZ16" s="7">
        <f>'Ky 3'!CE17</f>
        <v>0</v>
      </c>
      <c r="BA16" s="108"/>
      <c r="BB16" s="7">
        <f>'Ky 3'!CS17</f>
        <v>0</v>
      </c>
      <c r="BC16" s="36"/>
      <c r="BD16" s="68">
        <f t="shared" si="2"/>
        <v>0</v>
      </c>
      <c r="BE16" s="36"/>
      <c r="BF16" s="31">
        <v>9</v>
      </c>
      <c r="BG16" s="69" t="s">
        <v>78</v>
      </c>
      <c r="BH16" s="70" t="s">
        <v>79</v>
      </c>
      <c r="BI16" s="71" t="s">
        <v>80</v>
      </c>
      <c r="BJ16" s="77" t="s">
        <v>108</v>
      </c>
      <c r="BK16" s="77">
        <f>'ky 4'!DG16</f>
        <v>0</v>
      </c>
      <c r="BL16" s="77"/>
      <c r="BM16" s="77">
        <f>'ky 4'!AA16</f>
        <v>0</v>
      </c>
      <c r="BN16" s="77"/>
      <c r="BO16" s="77">
        <f>'ky 4'!CE16</f>
        <v>0</v>
      </c>
      <c r="BP16" s="77"/>
      <c r="BQ16" s="8">
        <f>'ky 4'!BQ16</f>
        <v>0</v>
      </c>
      <c r="BR16" s="8"/>
      <c r="BS16" s="8">
        <f>'ky 4'!BC16</f>
        <v>2</v>
      </c>
      <c r="BT16" s="8"/>
      <c r="BU16" s="8">
        <f>'ky 4'!CS16</f>
        <v>0</v>
      </c>
      <c r="BV16" s="8"/>
      <c r="BW16" s="7">
        <f>'ky 4'!AO16</f>
        <v>0</v>
      </c>
      <c r="BX16" s="36"/>
      <c r="BY16" s="7">
        <f>'ky 4'!M16</f>
        <v>0</v>
      </c>
      <c r="BZ16" s="36"/>
      <c r="CA16" s="68">
        <f t="shared" si="14"/>
        <v>0.33</v>
      </c>
      <c r="CB16" s="36"/>
      <c r="CC16" s="31">
        <v>9</v>
      </c>
      <c r="CD16" s="69" t="s">
        <v>78</v>
      </c>
      <c r="CE16" s="70" t="s">
        <v>79</v>
      </c>
      <c r="CF16" s="71" t="s">
        <v>80</v>
      </c>
      <c r="CG16" s="77" t="s">
        <v>108</v>
      </c>
      <c r="CH16" s="77">
        <f>'ky 5'!M16</f>
        <v>0</v>
      </c>
      <c r="CI16" s="77"/>
      <c r="CJ16" s="77">
        <f>'ky 5'!AA16</f>
        <v>0</v>
      </c>
      <c r="CK16" s="77"/>
      <c r="CL16" s="77">
        <f>'ky 5'!AO16</f>
        <v>0</v>
      </c>
      <c r="CM16" s="77"/>
      <c r="CN16" s="8">
        <f>'ky 5'!BC16</f>
        <v>0</v>
      </c>
      <c r="CO16" s="8"/>
      <c r="CP16" s="8">
        <f>'ky 5'!BQ16</f>
        <v>0</v>
      </c>
      <c r="CQ16" s="8"/>
      <c r="CR16" s="8">
        <f>'ky 5'!CE16</f>
        <v>0</v>
      </c>
      <c r="CS16" s="8"/>
      <c r="CT16" s="7">
        <f>'ky 5'!CS16</f>
        <v>0</v>
      </c>
      <c r="CU16" s="36"/>
      <c r="CV16" s="7">
        <f>'ky 4'!AJ16</f>
        <v>0</v>
      </c>
      <c r="CW16" s="36"/>
      <c r="CX16" s="68">
        <f t="shared" si="3"/>
        <v>0</v>
      </c>
      <c r="CY16" s="36"/>
      <c r="CZ16" s="31">
        <v>9</v>
      </c>
      <c r="DA16" s="69" t="s">
        <v>78</v>
      </c>
      <c r="DB16" s="70" t="s">
        <v>79</v>
      </c>
      <c r="DC16" s="71" t="s">
        <v>80</v>
      </c>
      <c r="DD16" s="77" t="s">
        <v>108</v>
      </c>
      <c r="DE16" s="77">
        <f>'ky 6'!M16</f>
        <v>0</v>
      </c>
      <c r="DF16" s="77"/>
      <c r="DG16" s="77">
        <f>'ky 6'!AA16</f>
        <v>0</v>
      </c>
      <c r="DH16" s="77"/>
      <c r="DI16" s="77">
        <f>'ky 6'!AO16</f>
        <v>0</v>
      </c>
      <c r="DJ16" s="77"/>
      <c r="DK16" s="8">
        <f>'ky 6'!BC16</f>
        <v>0</v>
      </c>
      <c r="DL16" s="8"/>
      <c r="DM16" s="8">
        <f>'ky 6'!BQ16</f>
        <v>0</v>
      </c>
      <c r="DN16" s="8"/>
      <c r="DO16" s="8">
        <f>'ky 6'!CE16</f>
        <v>0</v>
      </c>
      <c r="DP16" s="8"/>
      <c r="DQ16" s="7">
        <f>'ky 6'!CS16</f>
        <v>0</v>
      </c>
      <c r="DR16" s="36"/>
      <c r="DS16" s="7"/>
      <c r="DT16" s="36"/>
      <c r="DU16" s="68">
        <f t="shared" si="4"/>
        <v>0</v>
      </c>
      <c r="DV16" s="36"/>
      <c r="DW16" s="31">
        <v>9</v>
      </c>
      <c r="DX16" s="69" t="s">
        <v>78</v>
      </c>
      <c r="DY16" s="70" t="s">
        <v>79</v>
      </c>
      <c r="DZ16" s="71" t="s">
        <v>80</v>
      </c>
      <c r="EA16" s="77" t="s">
        <v>108</v>
      </c>
      <c r="EB16" s="77">
        <f>'ky 7'!M16</f>
        <v>0</v>
      </c>
      <c r="EC16" s="77"/>
      <c r="ED16" s="77">
        <f>'ky 7'!AA16</f>
        <v>0</v>
      </c>
      <c r="EE16" s="77"/>
      <c r="EF16" s="77">
        <f>'ky 7'!AO16</f>
        <v>0</v>
      </c>
      <c r="EG16" s="77"/>
      <c r="EH16" s="8">
        <f>'ky 7'!BC16</f>
        <v>0</v>
      </c>
      <c r="EI16" s="8"/>
      <c r="EJ16" s="8">
        <f>'ky 7'!BQ16</f>
        <v>0</v>
      </c>
      <c r="EK16" s="8"/>
      <c r="EL16" s="8">
        <f>'ky 7'!CE16</f>
        <v>0</v>
      </c>
      <c r="EM16" s="8"/>
      <c r="EN16" s="7"/>
      <c r="EO16" s="36"/>
      <c r="EP16" s="7"/>
      <c r="EQ16" s="36"/>
      <c r="ER16" s="108">
        <f>'ky 7'!CS16</f>
        <v>0</v>
      </c>
      <c r="ES16" s="108"/>
      <c r="ET16" s="68">
        <f>ROUND((MAX(EB16:EC16)*3+MAX(ED16:EE16)*2+MAX(EF16:EG16)*2+MAX(EH16:EI16)*2+MAX(EJ16:EK16)*2+MAX(EL16:EM16)*3+MAX(ER16:ES16)*3)/17,2)</f>
        <v>0</v>
      </c>
      <c r="EU16" s="36"/>
      <c r="EV16" s="31">
        <v>9</v>
      </c>
      <c r="EW16" s="69" t="s">
        <v>78</v>
      </c>
      <c r="EX16" s="70" t="s">
        <v>79</v>
      </c>
      <c r="EY16" s="71" t="s">
        <v>80</v>
      </c>
      <c r="EZ16" s="77" t="s">
        <v>108</v>
      </c>
      <c r="FA16" s="236">
        <f t="shared" si="5"/>
        <v>5.57</v>
      </c>
      <c r="FB16" s="236">
        <f t="shared" si="6"/>
        <v>5</v>
      </c>
      <c r="FC16" s="236">
        <f>Bangdiem!BD16</f>
        <v>0</v>
      </c>
      <c r="FD16" s="236">
        <f t="shared" si="7"/>
        <v>0.33</v>
      </c>
      <c r="FE16" s="236">
        <f t="shared" si="8"/>
        <v>0</v>
      </c>
      <c r="FF16" s="236">
        <f t="shared" si="9"/>
        <v>0</v>
      </c>
      <c r="FG16" s="236">
        <f t="shared" si="10"/>
        <v>0</v>
      </c>
      <c r="FH16" s="235"/>
      <c r="FI16" s="237">
        <f t="shared" si="11"/>
        <v>1.2030894308943092</v>
      </c>
      <c r="FJ16" s="31">
        <v>9</v>
      </c>
      <c r="FK16" s="69" t="s">
        <v>78</v>
      </c>
      <c r="FL16" s="70" t="s">
        <v>79</v>
      </c>
      <c r="FM16" s="71" t="s">
        <v>80</v>
      </c>
      <c r="FN16" s="77" t="s">
        <v>108</v>
      </c>
      <c r="FO16" s="256">
        <f t="shared" si="12"/>
        <v>1.2030894308943092</v>
      </c>
      <c r="FP16" s="235"/>
      <c r="FQ16" s="235"/>
      <c r="FR16" s="235"/>
      <c r="FS16" s="235"/>
      <c r="FT16" s="257">
        <f>ROUND((FO16*123+MAX(FP16:FQ16)*3+MAX(FR16:FS16)*3)/126,2)</f>
        <v>1.17</v>
      </c>
      <c r="FU16" s="258" t="str">
        <f t="shared" si="13"/>
        <v>Kém</v>
      </c>
      <c r="FV16" s="235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</row>
    <row r="17" spans="1:197" s="66" customFormat="1" ht="13.5" customHeight="1">
      <c r="A17" s="31">
        <v>10</v>
      </c>
      <c r="B17" s="69" t="s">
        <v>81</v>
      </c>
      <c r="C17" s="70" t="s">
        <v>47</v>
      </c>
      <c r="D17" s="71" t="s">
        <v>80</v>
      </c>
      <c r="E17" s="77" t="s">
        <v>109</v>
      </c>
      <c r="F17" s="8">
        <f>'K1'!M18</f>
        <v>6</v>
      </c>
      <c r="G17" s="8"/>
      <c r="H17" s="8">
        <f>'K1'!AA18</f>
        <v>6</v>
      </c>
      <c r="I17" s="8"/>
      <c r="J17" s="8">
        <f>'K1'!AO18</f>
        <v>7</v>
      </c>
      <c r="K17" s="8"/>
      <c r="L17" s="7">
        <f>'K1'!BC18</f>
        <v>5</v>
      </c>
      <c r="M17" s="36"/>
      <c r="N17" s="7">
        <f>'K1'!BQ18</f>
        <v>5</v>
      </c>
      <c r="O17" s="36"/>
      <c r="P17" s="68">
        <f>ROUND((MAX(F17:G17)*4+MAX(H17:I17)*4+MAX(J17:K17)*2+MAX(L17:M17)*2+MAX(N17:O17)*2)/14,2)</f>
        <v>5.86</v>
      </c>
      <c r="Q17" s="36"/>
      <c r="R17" s="31">
        <v>10</v>
      </c>
      <c r="S17" s="69" t="s">
        <v>81</v>
      </c>
      <c r="T17" s="70" t="s">
        <v>47</v>
      </c>
      <c r="U17" s="71" t="s">
        <v>80</v>
      </c>
      <c r="V17" s="77" t="s">
        <v>109</v>
      </c>
      <c r="W17" s="8">
        <f>'Ky 2'!M18</f>
        <v>7</v>
      </c>
      <c r="X17" s="8"/>
      <c r="Y17" s="8">
        <f>'Ky 2'!AA18</f>
        <v>5</v>
      </c>
      <c r="Z17" s="8"/>
      <c r="AA17" s="8">
        <f>'Ky 2'!AO18</f>
        <v>7</v>
      </c>
      <c r="AB17" s="8"/>
      <c r="AC17" s="7">
        <f>'Ky 2'!BC18</f>
        <v>5</v>
      </c>
      <c r="AD17" s="36"/>
      <c r="AE17" s="7">
        <f>'Ky 2'!BQ18</f>
        <v>7</v>
      </c>
      <c r="AF17" s="36"/>
      <c r="AG17" s="7">
        <f>'Ky 2'!CE18</f>
        <v>5</v>
      </c>
      <c r="AH17" s="108"/>
      <c r="AI17" s="68">
        <f t="shared" si="0"/>
        <v>6.14</v>
      </c>
      <c r="AJ17" s="36"/>
      <c r="AK17" s="31">
        <v>10</v>
      </c>
      <c r="AL17" s="69" t="s">
        <v>81</v>
      </c>
      <c r="AM17" s="70" t="s">
        <v>47</v>
      </c>
      <c r="AN17" s="71" t="s">
        <v>80</v>
      </c>
      <c r="AO17" s="77" t="s">
        <v>109</v>
      </c>
      <c r="AP17" s="8">
        <f>'Ky 3'!M18</f>
        <v>5</v>
      </c>
      <c r="AQ17" s="8"/>
      <c r="AR17" s="8">
        <f>'Ky 3'!AA18</f>
        <v>5</v>
      </c>
      <c r="AS17" s="8"/>
      <c r="AT17" s="8">
        <f>'Ky 3'!AO18</f>
        <v>6</v>
      </c>
      <c r="AU17" s="8"/>
      <c r="AV17" s="7">
        <f>'Ky 3'!BC18</f>
        <v>6</v>
      </c>
      <c r="AW17" s="36"/>
      <c r="AX17" s="7">
        <f>'Ky 3'!BQ18</f>
        <v>5</v>
      </c>
      <c r="AY17" s="36"/>
      <c r="AZ17" s="7">
        <f>'Ky 3'!CE18</f>
        <v>7</v>
      </c>
      <c r="BA17" s="108"/>
      <c r="BB17" s="7">
        <f>'Ky 3'!CS18</f>
        <v>6</v>
      </c>
      <c r="BC17" s="36"/>
      <c r="BD17" s="68">
        <f>ROUND((MAX(AP17:AQ17)*3+MAX(AR17:AS17)*3+MAX(AT17:AU17)*3+MAX(AV17:AW17)*2+MAX(AX17:AY17)*3+MAX(AZ17:BA17)*3+MAX(BB17:BC17)*3)/20,2)</f>
        <v>5.7</v>
      </c>
      <c r="BE17" s="36"/>
      <c r="BF17" s="31">
        <v>10</v>
      </c>
      <c r="BG17" s="69" t="s">
        <v>81</v>
      </c>
      <c r="BH17" s="70" t="s">
        <v>47</v>
      </c>
      <c r="BI17" s="71" t="s">
        <v>80</v>
      </c>
      <c r="BJ17" s="77" t="s">
        <v>109</v>
      </c>
      <c r="BK17" s="77">
        <f>'ky 4'!DG17</f>
        <v>6</v>
      </c>
      <c r="BL17" s="77"/>
      <c r="BM17" s="77">
        <f>'ky 4'!AA17</f>
        <v>6</v>
      </c>
      <c r="BN17" s="77"/>
      <c r="BO17" s="77">
        <f>'ky 4'!CE17</f>
        <v>3</v>
      </c>
      <c r="BP17" s="77">
        <f>'ky 4'!CF17</f>
        <v>5</v>
      </c>
      <c r="BQ17" s="8">
        <f>'ky 4'!BQ17</f>
        <v>5</v>
      </c>
      <c r="BR17" s="8"/>
      <c r="BS17" s="8">
        <f>'ky 4'!BC17</f>
        <v>6</v>
      </c>
      <c r="BT17" s="8"/>
      <c r="BU17" s="8">
        <f>'ky 4'!CS17</f>
        <v>5</v>
      </c>
      <c r="BV17" s="8"/>
      <c r="BW17" s="7">
        <f>'ky 4'!AO17</f>
        <v>7</v>
      </c>
      <c r="BX17" s="36"/>
      <c r="BY17" s="7">
        <f>'ky 4'!M17</f>
        <v>5</v>
      </c>
      <c r="BZ17" s="36"/>
      <c r="CA17" s="68">
        <f t="shared" si="14"/>
        <v>5.72</v>
      </c>
      <c r="CB17" s="36"/>
      <c r="CC17" s="31">
        <v>10</v>
      </c>
      <c r="CD17" s="69" t="s">
        <v>81</v>
      </c>
      <c r="CE17" s="70" t="s">
        <v>47</v>
      </c>
      <c r="CF17" s="71" t="s">
        <v>80</v>
      </c>
      <c r="CG17" s="77" t="s">
        <v>109</v>
      </c>
      <c r="CH17" s="77">
        <f>'ky 5'!M17</f>
        <v>0</v>
      </c>
      <c r="CI17" s="77"/>
      <c r="CJ17" s="77">
        <f>'ky 5'!AA17</f>
        <v>0</v>
      </c>
      <c r="CK17" s="77"/>
      <c r="CL17" s="77">
        <f>'ky 5'!AO17</f>
        <v>0</v>
      </c>
      <c r="CM17" s="77"/>
      <c r="CN17" s="8">
        <f>'ky 5'!BC17</f>
        <v>0</v>
      </c>
      <c r="CO17" s="8"/>
      <c r="CP17" s="8">
        <f>'ky 5'!BQ17</f>
        <v>2</v>
      </c>
      <c r="CQ17" s="8"/>
      <c r="CR17" s="8">
        <f>'ky 5'!CE17</f>
        <v>2</v>
      </c>
      <c r="CS17" s="8"/>
      <c r="CT17" s="7">
        <f>'ky 5'!CS17</f>
        <v>0</v>
      </c>
      <c r="CU17" s="36"/>
      <c r="CV17" s="7">
        <f>'ky 4'!AJ17</f>
        <v>7</v>
      </c>
      <c r="CW17" s="36"/>
      <c r="CX17" s="68">
        <f t="shared" si="3"/>
        <v>0.53</v>
      </c>
      <c r="CY17" s="36"/>
      <c r="CZ17" s="31">
        <v>10</v>
      </c>
      <c r="DA17" s="69" t="s">
        <v>81</v>
      </c>
      <c r="DB17" s="70" t="s">
        <v>47</v>
      </c>
      <c r="DC17" s="71" t="s">
        <v>80</v>
      </c>
      <c r="DD17" s="77" t="s">
        <v>109</v>
      </c>
      <c r="DE17" s="77">
        <f>'ky 6'!M17</f>
        <v>0</v>
      </c>
      <c r="DF17" s="77"/>
      <c r="DG17" s="77">
        <f>'ky 6'!AA17</f>
        <v>0</v>
      </c>
      <c r="DH17" s="77"/>
      <c r="DI17" s="77">
        <f>'ky 6'!AO17</f>
        <v>0</v>
      </c>
      <c r="DJ17" s="77"/>
      <c r="DK17" s="8">
        <f>'ky 6'!BC17</f>
        <v>0</v>
      </c>
      <c r="DL17" s="8"/>
      <c r="DM17" s="8">
        <f>'ky 6'!BQ17</f>
        <v>0</v>
      </c>
      <c r="DN17" s="8"/>
      <c r="DO17" s="8">
        <f>'ky 6'!CE17</f>
        <v>0</v>
      </c>
      <c r="DP17" s="8"/>
      <c r="DQ17" s="7">
        <f>'ky 6'!CS17</f>
        <v>0</v>
      </c>
      <c r="DR17" s="36"/>
      <c r="DS17" s="7"/>
      <c r="DT17" s="36"/>
      <c r="DU17" s="68">
        <f t="shared" si="4"/>
        <v>0</v>
      </c>
      <c r="DV17" s="36"/>
      <c r="DW17" s="31">
        <v>10</v>
      </c>
      <c r="DX17" s="69" t="s">
        <v>81</v>
      </c>
      <c r="DY17" s="70" t="s">
        <v>47</v>
      </c>
      <c r="DZ17" s="71" t="s">
        <v>80</v>
      </c>
      <c r="EA17" s="77" t="s">
        <v>109</v>
      </c>
      <c r="EB17" s="77">
        <f>'ky 7'!M17</f>
        <v>0</v>
      </c>
      <c r="EC17" s="77"/>
      <c r="ED17" s="77">
        <f>'ky 7'!AA17</f>
        <v>0</v>
      </c>
      <c r="EE17" s="77"/>
      <c r="EF17" s="77">
        <f>'ky 7'!AO17</f>
        <v>0</v>
      </c>
      <c r="EG17" s="77"/>
      <c r="EH17" s="8">
        <f>'ky 7'!BC17</f>
        <v>0</v>
      </c>
      <c r="EI17" s="8"/>
      <c r="EJ17" s="8">
        <f>'ky 7'!BQ17</f>
        <v>0</v>
      </c>
      <c r="EK17" s="8"/>
      <c r="EL17" s="8">
        <f>'ky 7'!CE17</f>
        <v>0</v>
      </c>
      <c r="EM17" s="8"/>
      <c r="EN17" s="7"/>
      <c r="EO17" s="36"/>
      <c r="EP17" s="7"/>
      <c r="EQ17" s="36"/>
      <c r="ER17" s="108">
        <f>'ky 7'!CS17</f>
        <v>0</v>
      </c>
      <c r="ES17" s="108"/>
      <c r="ET17" s="68">
        <f>ROUND((MAX(EB17:EC17)*3+MAX(ED17:EE17)*2+MAX(EF17:EG17)*2+MAX(EH17:EI17)*2+MAX(EJ17:EK17)*2+MAX(EL17:EM17)*3+MAX(ER17:ES17)*3)/17,2)</f>
        <v>0</v>
      </c>
      <c r="EU17" s="36"/>
      <c r="EV17" s="31">
        <v>10</v>
      </c>
      <c r="EW17" s="69" t="s">
        <v>81</v>
      </c>
      <c r="EX17" s="70" t="s">
        <v>47</v>
      </c>
      <c r="EY17" s="71" t="s">
        <v>80</v>
      </c>
      <c r="EZ17" s="77" t="s">
        <v>109</v>
      </c>
      <c r="FA17" s="236">
        <f t="shared" si="5"/>
        <v>5.86</v>
      </c>
      <c r="FB17" s="236">
        <f t="shared" si="6"/>
        <v>6.14</v>
      </c>
      <c r="FC17" s="236">
        <f>Bangdiem!BD17</f>
        <v>5.7</v>
      </c>
      <c r="FD17" s="236">
        <f t="shared" si="7"/>
        <v>5.72</v>
      </c>
      <c r="FE17" s="236">
        <f t="shared" si="8"/>
        <v>0.53</v>
      </c>
      <c r="FF17" s="236">
        <f t="shared" si="9"/>
        <v>0</v>
      </c>
      <c r="FG17" s="236">
        <f t="shared" si="10"/>
        <v>0</v>
      </c>
      <c r="FH17" s="235"/>
      <c r="FI17" s="237">
        <f t="shared" si="11"/>
        <v>2.4521138211382114</v>
      </c>
      <c r="FJ17" s="31">
        <v>10</v>
      </c>
      <c r="FK17" s="69" t="s">
        <v>81</v>
      </c>
      <c r="FL17" s="70" t="s">
        <v>47</v>
      </c>
      <c r="FM17" s="71" t="s">
        <v>80</v>
      </c>
      <c r="FN17" s="77" t="s">
        <v>109</v>
      </c>
      <c r="FO17" s="256">
        <f t="shared" si="12"/>
        <v>2.4521138211382114</v>
      </c>
      <c r="FP17" s="235"/>
      <c r="FQ17" s="235"/>
      <c r="FR17" s="235"/>
      <c r="FS17" s="235"/>
      <c r="FT17" s="257">
        <f>ROUND((FO17*123+MAX(FP17:FQ17)*3+MAX(FR17:FS17)*3)/126,2)</f>
        <v>2.39</v>
      </c>
      <c r="FU17" s="258" t="str">
        <f t="shared" si="13"/>
        <v>Kém</v>
      </c>
      <c r="FV17" s="235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</row>
    <row r="18" spans="1:197" s="66" customFormat="1" ht="13.5" customHeight="1">
      <c r="A18" s="31">
        <v>11</v>
      </c>
      <c r="B18" s="69" t="s">
        <v>83</v>
      </c>
      <c r="C18" s="70" t="s">
        <v>51</v>
      </c>
      <c r="D18" s="71" t="s">
        <v>84</v>
      </c>
      <c r="E18" s="77" t="s">
        <v>111</v>
      </c>
      <c r="F18" s="8">
        <f>'K1'!M20</f>
        <v>6</v>
      </c>
      <c r="G18" s="8"/>
      <c r="H18" s="8">
        <f>'K1'!AA20</f>
        <v>5</v>
      </c>
      <c r="I18" s="8"/>
      <c r="J18" s="8">
        <f>'K1'!AO20</f>
        <v>7</v>
      </c>
      <c r="K18" s="8"/>
      <c r="L18" s="7">
        <f>'K1'!BC20</f>
        <v>6</v>
      </c>
      <c r="M18" s="36"/>
      <c r="N18" s="7">
        <f>'K1'!BQ20</f>
        <v>6</v>
      </c>
      <c r="O18" s="36"/>
      <c r="P18" s="68">
        <f t="shared" si="1"/>
        <v>5.86</v>
      </c>
      <c r="Q18" s="36"/>
      <c r="R18" s="31">
        <v>11</v>
      </c>
      <c r="S18" s="69" t="s">
        <v>83</v>
      </c>
      <c r="T18" s="70" t="s">
        <v>51</v>
      </c>
      <c r="U18" s="71" t="s">
        <v>84</v>
      </c>
      <c r="V18" s="77" t="s">
        <v>111</v>
      </c>
      <c r="W18" s="8">
        <f>'Ky 2'!M20</f>
        <v>7</v>
      </c>
      <c r="X18" s="8"/>
      <c r="Y18" s="8">
        <f>'Ky 2'!AA20</f>
        <v>8</v>
      </c>
      <c r="Z18" s="8"/>
      <c r="AA18" s="8">
        <f>'Ky 2'!AO20</f>
        <v>6</v>
      </c>
      <c r="AB18" s="8"/>
      <c r="AC18" s="7">
        <f>'Ky 2'!BC20</f>
        <v>6</v>
      </c>
      <c r="AD18" s="36"/>
      <c r="AE18" s="7">
        <f>'Ky 2'!BQ20</f>
        <v>7</v>
      </c>
      <c r="AF18" s="36"/>
      <c r="AG18" s="7">
        <f>'Ky 2'!CE20</f>
        <v>5</v>
      </c>
      <c r="AH18" s="108"/>
      <c r="AI18" s="68">
        <f t="shared" si="0"/>
        <v>6.5</v>
      </c>
      <c r="AJ18" s="36"/>
      <c r="AK18" s="31">
        <v>11</v>
      </c>
      <c r="AL18" s="69" t="s">
        <v>83</v>
      </c>
      <c r="AM18" s="70" t="s">
        <v>51</v>
      </c>
      <c r="AN18" s="71" t="s">
        <v>84</v>
      </c>
      <c r="AO18" s="77" t="s">
        <v>111</v>
      </c>
      <c r="AP18" s="8">
        <f>'Ky 3'!M19</f>
        <v>5</v>
      </c>
      <c r="AQ18" s="8"/>
      <c r="AR18" s="8">
        <f>'Ky 3'!AA19</f>
        <v>4</v>
      </c>
      <c r="AS18" s="8">
        <f>'Ky 3'!AB19</f>
        <v>6</v>
      </c>
      <c r="AT18" s="8">
        <f>'Ky 3'!AO19</f>
        <v>7</v>
      </c>
      <c r="AU18" s="8"/>
      <c r="AV18" s="7">
        <f>'Ky 3'!BC19</f>
        <v>6</v>
      </c>
      <c r="AW18" s="36"/>
      <c r="AX18" s="7">
        <f>'Ky 3'!BQ19</f>
        <v>5</v>
      </c>
      <c r="AY18" s="36"/>
      <c r="AZ18" s="7">
        <f>'Ky 3'!CE19</f>
        <v>6</v>
      </c>
      <c r="BA18" s="108"/>
      <c r="BB18" s="7">
        <f>'Ky 3'!CS19</f>
        <v>5</v>
      </c>
      <c r="BC18" s="36"/>
      <c r="BD18" s="68">
        <f t="shared" si="2"/>
        <v>5.7</v>
      </c>
      <c r="BE18" s="36"/>
      <c r="BF18" s="31">
        <v>11</v>
      </c>
      <c r="BG18" s="69" t="s">
        <v>83</v>
      </c>
      <c r="BH18" s="70" t="s">
        <v>51</v>
      </c>
      <c r="BI18" s="71" t="s">
        <v>84</v>
      </c>
      <c r="BJ18" s="77" t="s">
        <v>111</v>
      </c>
      <c r="BK18" s="77">
        <f>'ky 4'!DG18</f>
        <v>7</v>
      </c>
      <c r="BL18" s="77"/>
      <c r="BM18" s="77">
        <f>'ky 4'!AA18</f>
        <v>7</v>
      </c>
      <c r="BN18" s="77"/>
      <c r="BO18" s="77">
        <f>'ky 4'!CE18</f>
        <v>6</v>
      </c>
      <c r="BP18" s="77"/>
      <c r="BQ18" s="8">
        <f>'ky 4'!BQ18</f>
        <v>8</v>
      </c>
      <c r="BR18" s="8"/>
      <c r="BS18" s="8">
        <f>'ky 4'!BC18</f>
        <v>6</v>
      </c>
      <c r="BT18" s="8"/>
      <c r="BU18" s="8">
        <f>'ky 4'!CS18</f>
        <v>9</v>
      </c>
      <c r="BV18" s="8"/>
      <c r="BW18" s="7">
        <f>'ky 4'!AO18</f>
        <v>2</v>
      </c>
      <c r="BX18" s="7">
        <f>'ky 4'!AP18</f>
        <v>6</v>
      </c>
      <c r="BY18" s="7">
        <f>'ky 4'!M18</f>
        <v>6</v>
      </c>
      <c r="BZ18" s="36"/>
      <c r="CA18" s="68">
        <f t="shared" si="14"/>
        <v>6.78</v>
      </c>
      <c r="CB18" s="36"/>
      <c r="CC18" s="31">
        <v>11</v>
      </c>
      <c r="CD18" s="69" t="s">
        <v>83</v>
      </c>
      <c r="CE18" s="70" t="s">
        <v>51</v>
      </c>
      <c r="CF18" s="71" t="s">
        <v>84</v>
      </c>
      <c r="CG18" s="77" t="s">
        <v>111</v>
      </c>
      <c r="CH18" s="77">
        <f>'ky 5'!M18</f>
        <v>7</v>
      </c>
      <c r="CI18" s="77"/>
      <c r="CJ18" s="77">
        <f>'ky 5'!AA18</f>
        <v>4</v>
      </c>
      <c r="CK18" s="77">
        <f>'ky 5'!AB18</f>
        <v>5</v>
      </c>
      <c r="CL18" s="77">
        <f>'ky 5'!AO18</f>
        <v>6</v>
      </c>
      <c r="CM18" s="77"/>
      <c r="CN18" s="8">
        <f>'ky 5'!BC18</f>
        <v>6</v>
      </c>
      <c r="CO18" s="8"/>
      <c r="CP18" s="8">
        <f>'ky 5'!BQ18</f>
        <v>7</v>
      </c>
      <c r="CQ18" s="8"/>
      <c r="CR18" s="8">
        <f>'ky 5'!CE18</f>
        <v>7</v>
      </c>
      <c r="CS18" s="8"/>
      <c r="CT18" s="7">
        <f>'ky 5'!CS18</f>
        <v>7</v>
      </c>
      <c r="CU18" s="36"/>
      <c r="CV18" s="7">
        <f>'ky 4'!AJ18</f>
        <v>7</v>
      </c>
      <c r="CW18" s="36"/>
      <c r="CX18" s="68">
        <f t="shared" si="3"/>
        <v>6.37</v>
      </c>
      <c r="CY18" s="36"/>
      <c r="CZ18" s="31">
        <v>11</v>
      </c>
      <c r="DA18" s="69" t="s">
        <v>83</v>
      </c>
      <c r="DB18" s="70" t="s">
        <v>51</v>
      </c>
      <c r="DC18" s="71" t="s">
        <v>84</v>
      </c>
      <c r="DD18" s="77" t="s">
        <v>111</v>
      </c>
      <c r="DE18" s="77">
        <f>'ky 6'!M18</f>
        <v>7</v>
      </c>
      <c r="DF18" s="77"/>
      <c r="DG18" s="77">
        <f>'ky 6'!AA18</f>
        <v>6</v>
      </c>
      <c r="DH18" s="77"/>
      <c r="DI18" s="77">
        <f>'ky 6'!AO18</f>
        <v>5</v>
      </c>
      <c r="DJ18" s="77"/>
      <c r="DK18" s="8">
        <f>'ky 6'!BC18</f>
        <v>5</v>
      </c>
      <c r="DL18" s="8"/>
      <c r="DM18" s="8">
        <f>'ky 6'!BQ18</f>
        <v>7</v>
      </c>
      <c r="DN18" s="8"/>
      <c r="DO18" s="8">
        <f>'ky 6'!CE18</f>
        <v>7</v>
      </c>
      <c r="DP18" s="8"/>
      <c r="DQ18" s="7">
        <f>'ky 6'!CS18</f>
        <v>7</v>
      </c>
      <c r="DR18" s="36"/>
      <c r="DS18" s="7"/>
      <c r="DT18" s="36"/>
      <c r="DU18" s="68">
        <f t="shared" si="4"/>
        <v>6.41</v>
      </c>
      <c r="DV18" s="36"/>
      <c r="DW18" s="31">
        <v>11</v>
      </c>
      <c r="DX18" s="69" t="s">
        <v>83</v>
      </c>
      <c r="DY18" s="70" t="s">
        <v>51</v>
      </c>
      <c r="DZ18" s="71" t="s">
        <v>84</v>
      </c>
      <c r="EA18" s="77" t="s">
        <v>111</v>
      </c>
      <c r="EB18" s="77">
        <f>'ky 7'!M18</f>
        <v>8</v>
      </c>
      <c r="EC18" s="77"/>
      <c r="ED18" s="77">
        <f>'ky 7'!AA18</f>
        <v>5</v>
      </c>
      <c r="EE18" s="77"/>
      <c r="EF18" s="77">
        <f>'ky 7'!AO18</f>
        <v>8</v>
      </c>
      <c r="EG18" s="77"/>
      <c r="EH18" s="8">
        <f>'ky 7'!BC18</f>
        <v>7</v>
      </c>
      <c r="EI18" s="8"/>
      <c r="EJ18" s="8">
        <f>'ky 7'!BQ18</f>
        <v>6</v>
      </c>
      <c r="EK18" s="8"/>
      <c r="EL18" s="8">
        <f>'ky 7'!CE18</f>
        <v>8</v>
      </c>
      <c r="EM18" s="8"/>
      <c r="EN18" s="7"/>
      <c r="EO18" s="36"/>
      <c r="EP18" s="7"/>
      <c r="EQ18" s="36"/>
      <c r="ER18" s="108">
        <f>'ky 7'!CS18</f>
        <v>6</v>
      </c>
      <c r="ES18" s="108"/>
      <c r="ET18" s="68">
        <f>ROUND((MAX(EB18:EC18)*3+MAX(ED18:EE18)*2+MAX(EF18:EG18)*2+MAX(EH18:EI18)*2+MAX(EJ18:EK18)*2+MAX(EL18:EM18)*3+MAX(ER18:ES18)*3)/17,2)</f>
        <v>6.94</v>
      </c>
      <c r="EU18" s="36"/>
      <c r="EV18" s="31">
        <v>11</v>
      </c>
      <c r="EW18" s="69" t="s">
        <v>83</v>
      </c>
      <c r="EX18" s="70" t="s">
        <v>51</v>
      </c>
      <c r="EY18" s="71" t="s">
        <v>84</v>
      </c>
      <c r="EZ18" s="77" t="s">
        <v>111</v>
      </c>
      <c r="FA18" s="236">
        <f t="shared" si="5"/>
        <v>5.86</v>
      </c>
      <c r="FB18" s="236">
        <f t="shared" si="6"/>
        <v>6.5</v>
      </c>
      <c r="FC18" s="236">
        <f>Bangdiem!BD18</f>
        <v>5.7</v>
      </c>
      <c r="FD18" s="236">
        <f t="shared" si="7"/>
        <v>6.78</v>
      </c>
      <c r="FE18" s="236">
        <f t="shared" si="8"/>
        <v>6.37</v>
      </c>
      <c r="FF18" s="236">
        <f t="shared" si="9"/>
        <v>6.41</v>
      </c>
      <c r="FG18" s="236">
        <f t="shared" si="10"/>
        <v>6.94</v>
      </c>
      <c r="FH18" s="235"/>
      <c r="FI18" s="237">
        <f t="shared" si="11"/>
        <v>6.094959349593497</v>
      </c>
      <c r="FJ18" s="31">
        <v>11</v>
      </c>
      <c r="FK18" s="69" t="s">
        <v>83</v>
      </c>
      <c r="FL18" s="70" t="s">
        <v>51</v>
      </c>
      <c r="FM18" s="71" t="s">
        <v>84</v>
      </c>
      <c r="FN18" s="77" t="s">
        <v>111</v>
      </c>
      <c r="FO18" s="256">
        <f t="shared" si="12"/>
        <v>6.094959349593497</v>
      </c>
      <c r="FP18" s="235"/>
      <c r="FQ18" s="235"/>
      <c r="FR18" s="235"/>
      <c r="FS18" s="235"/>
      <c r="FT18" s="257">
        <f>ROUND((FO18*123+MAX(FP18:FQ18)*3+MAX(FR18:FS18)*3)/126,2)</f>
        <v>5.95</v>
      </c>
      <c r="FU18" s="258" t="str">
        <f t="shared" si="13"/>
        <v>TB</v>
      </c>
      <c r="FV18" s="235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</row>
    <row r="19" spans="1:197" s="66" customFormat="1" ht="13.5" customHeight="1">
      <c r="A19" s="31">
        <v>12</v>
      </c>
      <c r="B19" s="69" t="s">
        <v>85</v>
      </c>
      <c r="C19" s="70" t="s">
        <v>52</v>
      </c>
      <c r="D19" s="71" t="s">
        <v>86</v>
      </c>
      <c r="E19" s="77" t="s">
        <v>112</v>
      </c>
      <c r="F19" s="8">
        <f>'K1'!M21</f>
        <v>5</v>
      </c>
      <c r="G19" s="8"/>
      <c r="H19" s="8">
        <f>'K1'!AA21</f>
        <v>5</v>
      </c>
      <c r="I19" s="8"/>
      <c r="J19" s="8">
        <f>'K1'!AO21</f>
        <v>5</v>
      </c>
      <c r="K19" s="8"/>
      <c r="L19" s="7">
        <f>'K1'!BC21</f>
        <v>4</v>
      </c>
      <c r="M19" s="7">
        <f>'K1'!BD21</f>
        <v>5</v>
      </c>
      <c r="N19" s="7">
        <f>'K1'!BQ21</f>
        <v>4</v>
      </c>
      <c r="O19" s="7">
        <f>'K1'!BR21</f>
        <v>6</v>
      </c>
      <c r="P19" s="68">
        <f t="shared" si="1"/>
        <v>5.14</v>
      </c>
      <c r="Q19" s="36"/>
      <c r="R19" s="31">
        <v>12</v>
      </c>
      <c r="S19" s="69" t="s">
        <v>85</v>
      </c>
      <c r="T19" s="70" t="s">
        <v>52</v>
      </c>
      <c r="U19" s="71" t="s">
        <v>86</v>
      </c>
      <c r="V19" s="77" t="s">
        <v>112</v>
      </c>
      <c r="W19" s="8">
        <f>'Ky 2'!M21</f>
        <v>7</v>
      </c>
      <c r="X19" s="8"/>
      <c r="Y19" s="8">
        <f>'Ky 2'!AA21</f>
        <v>5</v>
      </c>
      <c r="Z19" s="8"/>
      <c r="AA19" s="8">
        <f>'Ky 2'!AO21</f>
        <v>6</v>
      </c>
      <c r="AB19" s="8"/>
      <c r="AC19" s="7">
        <f>'Ky 2'!BC21</f>
        <v>6</v>
      </c>
      <c r="AD19" s="36"/>
      <c r="AE19" s="7">
        <f>'Ky 2'!BQ21</f>
        <v>6</v>
      </c>
      <c r="AF19" s="36"/>
      <c r="AG19" s="7">
        <f>'Ky 2'!CE21</f>
        <v>5</v>
      </c>
      <c r="AH19" s="108"/>
      <c r="AI19" s="68">
        <f t="shared" si="0"/>
        <v>5.93</v>
      </c>
      <c r="AJ19" s="36"/>
      <c r="AK19" s="31">
        <v>12</v>
      </c>
      <c r="AL19" s="69" t="s">
        <v>85</v>
      </c>
      <c r="AM19" s="70" t="s">
        <v>52</v>
      </c>
      <c r="AN19" s="71" t="s">
        <v>86</v>
      </c>
      <c r="AO19" s="77" t="s">
        <v>112</v>
      </c>
      <c r="AP19" s="8">
        <f>'Ky 3'!M20</f>
        <v>5</v>
      </c>
      <c r="AQ19" s="8"/>
      <c r="AR19" s="8">
        <f>'Ky 3'!AA20</f>
        <v>5</v>
      </c>
      <c r="AS19" s="8"/>
      <c r="AT19" s="8">
        <f>'Ky 3'!AO20</f>
        <v>0</v>
      </c>
      <c r="AU19" s="8"/>
      <c r="AV19" s="7">
        <f>'Ky 3'!BC20</f>
        <v>4</v>
      </c>
      <c r="AW19" s="7">
        <f>'Ky 3'!BD20</f>
        <v>6</v>
      </c>
      <c r="AX19" s="7">
        <f>'Ky 3'!BQ20</f>
        <v>5</v>
      </c>
      <c r="AY19" s="36"/>
      <c r="AZ19" s="7">
        <f>'Ky 3'!CE20</f>
        <v>6</v>
      </c>
      <c r="BA19" s="108"/>
      <c r="BB19" s="7">
        <f>'Ky 3'!CS20</f>
        <v>4</v>
      </c>
      <c r="BC19" s="7">
        <f>'Ky 3'!CT20</f>
        <v>6</v>
      </c>
      <c r="BD19" s="68">
        <f t="shared" si="2"/>
        <v>4.65</v>
      </c>
      <c r="BE19" s="36"/>
      <c r="BF19" s="31">
        <v>12</v>
      </c>
      <c r="BG19" s="69" t="s">
        <v>85</v>
      </c>
      <c r="BH19" s="70" t="s">
        <v>52</v>
      </c>
      <c r="BI19" s="71" t="s">
        <v>86</v>
      </c>
      <c r="BJ19" s="77" t="s">
        <v>112</v>
      </c>
      <c r="BK19" s="77">
        <f>'ky 4'!DG19</f>
        <v>5</v>
      </c>
      <c r="BL19" s="77"/>
      <c r="BM19" s="77">
        <f>'ky 4'!AA19</f>
        <v>2</v>
      </c>
      <c r="BN19" s="77"/>
      <c r="BO19" s="77">
        <f>'ky 4'!CE19</f>
        <v>7</v>
      </c>
      <c r="BP19" s="77"/>
      <c r="BQ19" s="8">
        <f>'ky 4'!BQ19</f>
        <v>5</v>
      </c>
      <c r="BR19" s="8"/>
      <c r="BS19" s="8">
        <f>'ky 4'!BC19</f>
        <v>6</v>
      </c>
      <c r="BT19" s="8"/>
      <c r="BU19" s="8">
        <f>'ky 4'!CS19</f>
        <v>4</v>
      </c>
      <c r="BV19" s="8"/>
      <c r="BW19" s="7">
        <f>'ky 4'!AO19</f>
        <v>0</v>
      </c>
      <c r="BX19" s="36"/>
      <c r="BY19" s="7">
        <f>'ky 4'!M19</f>
        <v>0</v>
      </c>
      <c r="BZ19" s="36"/>
      <c r="CA19" s="68">
        <f t="shared" si="14"/>
        <v>3.56</v>
      </c>
      <c r="CB19" s="36"/>
      <c r="CC19" s="31">
        <v>12</v>
      </c>
      <c r="CD19" s="69" t="s">
        <v>85</v>
      </c>
      <c r="CE19" s="70" t="s">
        <v>52</v>
      </c>
      <c r="CF19" s="71" t="s">
        <v>86</v>
      </c>
      <c r="CG19" s="77" t="s">
        <v>112</v>
      </c>
      <c r="CH19" s="77">
        <f>'ky 5'!M19</f>
        <v>0</v>
      </c>
      <c r="CI19" s="77"/>
      <c r="CJ19" s="77">
        <f>'ky 5'!AA19</f>
        <v>0</v>
      </c>
      <c r="CK19" s="77"/>
      <c r="CL19" s="77">
        <f>'ky 5'!AO19</f>
        <v>0</v>
      </c>
      <c r="CM19" s="77"/>
      <c r="CN19" s="8">
        <f>'ky 5'!BC19</f>
        <v>0</v>
      </c>
      <c r="CO19" s="8"/>
      <c r="CP19" s="8">
        <f>'ky 5'!BQ19</f>
        <v>0</v>
      </c>
      <c r="CQ19" s="8"/>
      <c r="CR19" s="8">
        <f>'ky 5'!CE19</f>
        <v>0</v>
      </c>
      <c r="CS19" s="8"/>
      <c r="CT19" s="7">
        <f>'ky 5'!CS19</f>
        <v>0</v>
      </c>
      <c r="CU19" s="36"/>
      <c r="CV19" s="7">
        <f>'ky 4'!AJ19</f>
        <v>0</v>
      </c>
      <c r="CW19" s="36"/>
      <c r="CX19" s="68">
        <f>ROUND((MAX(CH19:CI19)*2+MAX(CJ19:CK19)*3+MAX(CL19:CM19)*3+MAX(CN19:CO19)*3+MAX(CP19:CQ19)*2+MAX(CR19:CS19)*3+MAX(CT19:CU19)*3)/19,2)</f>
        <v>0</v>
      </c>
      <c r="CY19" s="36"/>
      <c r="CZ19" s="31">
        <v>12</v>
      </c>
      <c r="DA19" s="69" t="s">
        <v>85</v>
      </c>
      <c r="DB19" s="70" t="s">
        <v>52</v>
      </c>
      <c r="DC19" s="71" t="s">
        <v>86</v>
      </c>
      <c r="DD19" s="77" t="s">
        <v>112</v>
      </c>
      <c r="DE19" s="77">
        <f>'ky 6'!M19</f>
        <v>0</v>
      </c>
      <c r="DF19" s="77"/>
      <c r="DG19" s="77">
        <f>'ky 6'!AA19</f>
        <v>0</v>
      </c>
      <c r="DH19" s="77"/>
      <c r="DI19" s="77">
        <f>'ky 6'!AO19</f>
        <v>2</v>
      </c>
      <c r="DJ19" s="77">
        <f>'ky 6'!AP19</f>
        <v>0</v>
      </c>
      <c r="DK19" s="8">
        <f>'ky 6'!BC19</f>
        <v>0</v>
      </c>
      <c r="DL19" s="8"/>
      <c r="DM19" s="8">
        <f>'ky 6'!BQ19</f>
        <v>0</v>
      </c>
      <c r="DN19" s="8"/>
      <c r="DO19" s="8">
        <f>'ky 6'!CE19</f>
        <v>0</v>
      </c>
      <c r="DP19" s="8"/>
      <c r="DQ19" s="7">
        <f>'ky 6'!CS19</f>
        <v>0</v>
      </c>
      <c r="DR19" s="36"/>
      <c r="DS19" s="7"/>
      <c r="DT19" s="36"/>
      <c r="DU19" s="68">
        <f t="shared" si="4"/>
        <v>0.24</v>
      </c>
      <c r="DV19" s="36"/>
      <c r="DW19" s="31">
        <v>12</v>
      </c>
      <c r="DX19" s="69" t="s">
        <v>85</v>
      </c>
      <c r="DY19" s="70" t="s">
        <v>52</v>
      </c>
      <c r="DZ19" s="71" t="s">
        <v>86</v>
      </c>
      <c r="EA19" s="77" t="s">
        <v>112</v>
      </c>
      <c r="EB19" s="77">
        <f>'ky 7'!M19</f>
        <v>0</v>
      </c>
      <c r="EC19" s="77"/>
      <c r="ED19" s="77">
        <f>'ky 7'!AA19</f>
        <v>0</v>
      </c>
      <c r="EE19" s="77"/>
      <c r="EF19" s="77">
        <f>'ky 7'!AO19</f>
        <v>0</v>
      </c>
      <c r="EG19" s="77"/>
      <c r="EH19" s="8">
        <f>'ky 7'!BC19</f>
        <v>0</v>
      </c>
      <c r="EI19" s="8"/>
      <c r="EJ19" s="8">
        <f>'ky 7'!BQ19</f>
        <v>0</v>
      </c>
      <c r="EK19" s="8"/>
      <c r="EL19" s="8">
        <f>'ky 7'!CE19</f>
        <v>0</v>
      </c>
      <c r="EM19" s="8"/>
      <c r="EN19" s="7"/>
      <c r="EO19" s="36"/>
      <c r="EP19" s="7"/>
      <c r="EQ19" s="36"/>
      <c r="ER19" s="108">
        <f>'ky 7'!CS19</f>
        <v>0</v>
      </c>
      <c r="ES19" s="108"/>
      <c r="ET19" s="68">
        <f>ROUND((MAX(EB19:EC19)*3+MAX(ED19:EE19)*2+MAX(EF19:EG19)*2+MAX(EH19:EI19)*2+MAX(EJ19:EK19)*2+MAX(EL19:EM19)*3+MAX(ER19:ES19)*3)/17,2)</f>
        <v>0</v>
      </c>
      <c r="EU19" s="36"/>
      <c r="EV19" s="31">
        <v>12</v>
      </c>
      <c r="EW19" s="69" t="s">
        <v>85</v>
      </c>
      <c r="EX19" s="70" t="s">
        <v>52</v>
      </c>
      <c r="EY19" s="71" t="s">
        <v>86</v>
      </c>
      <c r="EZ19" s="77" t="s">
        <v>112</v>
      </c>
      <c r="FA19" s="236">
        <f t="shared" si="5"/>
        <v>5.14</v>
      </c>
      <c r="FB19" s="236">
        <f t="shared" si="6"/>
        <v>5.93</v>
      </c>
      <c r="FC19" s="236">
        <f>Bangdiem!BD19</f>
        <v>4.65</v>
      </c>
      <c r="FD19" s="236">
        <f t="shared" si="7"/>
        <v>3.56</v>
      </c>
      <c r="FE19" s="236">
        <f t="shared" si="8"/>
        <v>0</v>
      </c>
      <c r="FF19" s="236">
        <f t="shared" si="9"/>
        <v>0.24</v>
      </c>
      <c r="FG19" s="236">
        <f t="shared" si="10"/>
        <v>0</v>
      </c>
      <c r="FH19" s="235"/>
      <c r="FI19" s="237">
        <f t="shared" si="11"/>
        <v>2.049268292682927</v>
      </c>
      <c r="FJ19" s="31">
        <v>12</v>
      </c>
      <c r="FK19" s="69" t="s">
        <v>85</v>
      </c>
      <c r="FL19" s="70" t="s">
        <v>52</v>
      </c>
      <c r="FM19" s="71" t="s">
        <v>86</v>
      </c>
      <c r="FN19" s="77" t="s">
        <v>112</v>
      </c>
      <c r="FO19" s="256">
        <f t="shared" si="12"/>
        <v>2.049268292682927</v>
      </c>
      <c r="FP19" s="235"/>
      <c r="FQ19" s="235"/>
      <c r="FR19" s="235"/>
      <c r="FS19" s="235"/>
      <c r="FT19" s="257">
        <f>ROUND((FO19*123+MAX(FP19:FQ19)*3+MAX(FR19:FS19)*3)/126,2)</f>
        <v>2</v>
      </c>
      <c r="FU19" s="258" t="str">
        <f t="shared" si="13"/>
        <v>Kém</v>
      </c>
      <c r="FV19" s="235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</row>
    <row r="20" spans="1:197" s="66" customFormat="1" ht="13.5" customHeight="1">
      <c r="A20" s="31">
        <v>13</v>
      </c>
      <c r="B20" s="69" t="s">
        <v>88</v>
      </c>
      <c r="C20" s="70" t="s">
        <v>51</v>
      </c>
      <c r="D20" s="71" t="s">
        <v>48</v>
      </c>
      <c r="E20" s="77" t="s">
        <v>114</v>
      </c>
      <c r="F20" s="8">
        <f>'K1'!M23</f>
        <v>6</v>
      </c>
      <c r="G20" s="8"/>
      <c r="H20" s="8">
        <f>'K1'!AA23</f>
        <v>6</v>
      </c>
      <c r="I20" s="8"/>
      <c r="J20" s="8">
        <f>'K1'!AO23</f>
        <v>6</v>
      </c>
      <c r="K20" s="8"/>
      <c r="L20" s="7">
        <f>'K1'!BC23</f>
        <v>0</v>
      </c>
      <c r="M20" s="36"/>
      <c r="N20" s="7">
        <f>'K1'!BQ23</f>
        <v>5</v>
      </c>
      <c r="O20" s="36"/>
      <c r="P20" s="68">
        <f t="shared" si="1"/>
        <v>5</v>
      </c>
      <c r="Q20" s="36"/>
      <c r="R20" s="31">
        <v>13</v>
      </c>
      <c r="S20" s="69" t="s">
        <v>88</v>
      </c>
      <c r="T20" s="70" t="s">
        <v>51</v>
      </c>
      <c r="U20" s="71" t="s">
        <v>48</v>
      </c>
      <c r="V20" s="77" t="s">
        <v>114</v>
      </c>
      <c r="W20" s="8">
        <f>'Ky 2'!M23</f>
        <v>2</v>
      </c>
      <c r="X20" s="8">
        <f>'Ky 2'!N23</f>
        <v>8</v>
      </c>
      <c r="Y20" s="8">
        <f>'Ky 2'!AA23</f>
        <v>2</v>
      </c>
      <c r="Z20" s="8">
        <f>'Ky 2'!AB23</f>
        <v>6</v>
      </c>
      <c r="AA20" s="8">
        <f>'Ky 2'!AO23</f>
        <v>6</v>
      </c>
      <c r="AB20" s="8"/>
      <c r="AC20" s="7">
        <f>'Ky 2'!BC23</f>
        <v>7</v>
      </c>
      <c r="AD20" s="36"/>
      <c r="AE20" s="7">
        <f>'Ky 2'!BQ23</f>
        <v>7</v>
      </c>
      <c r="AF20" s="36"/>
      <c r="AG20" s="7">
        <f>'Ky 2'!CE23</f>
        <v>4</v>
      </c>
      <c r="AH20" s="7">
        <f>'Ky 2'!CF23</f>
        <v>6</v>
      </c>
      <c r="AI20" s="68">
        <f t="shared" si="0"/>
        <v>6.71</v>
      </c>
      <c r="AJ20" s="36"/>
      <c r="AK20" s="31">
        <v>13</v>
      </c>
      <c r="AL20" s="69" t="s">
        <v>88</v>
      </c>
      <c r="AM20" s="70" t="s">
        <v>51</v>
      </c>
      <c r="AN20" s="71" t="s">
        <v>48</v>
      </c>
      <c r="AO20" s="77" t="s">
        <v>114</v>
      </c>
      <c r="AP20" s="8">
        <f>'Ky 3'!M21</f>
        <v>4</v>
      </c>
      <c r="AQ20" s="8">
        <f>'Ky 3'!N21</f>
        <v>5</v>
      </c>
      <c r="AR20" s="8">
        <f>'Ky 3'!AA21</f>
        <v>7</v>
      </c>
      <c r="AS20" s="8"/>
      <c r="AT20" s="8">
        <f>'Ky 3'!AO21</f>
        <v>0</v>
      </c>
      <c r="AU20" s="8"/>
      <c r="AV20" s="7">
        <f>'Ky 3'!BC21</f>
        <v>0</v>
      </c>
      <c r="AW20" s="36"/>
      <c r="AX20" s="7">
        <f>'Ky 3'!BQ21</f>
        <v>5</v>
      </c>
      <c r="AY20" s="36"/>
      <c r="AZ20" s="7">
        <f>'Ky 3'!CE21</f>
        <v>7</v>
      </c>
      <c r="BA20" s="108"/>
      <c r="BB20" s="7">
        <f>'Ky 3'!CS21</f>
        <v>4</v>
      </c>
      <c r="BC20" s="7">
        <f>'Ky 3'!CT21</f>
        <v>4</v>
      </c>
      <c r="BD20" s="68">
        <f t="shared" si="2"/>
        <v>4.2</v>
      </c>
      <c r="BE20" s="36"/>
      <c r="BF20" s="31">
        <v>13</v>
      </c>
      <c r="BG20" s="69" t="s">
        <v>88</v>
      </c>
      <c r="BH20" s="70" t="s">
        <v>51</v>
      </c>
      <c r="BI20" s="71" t="s">
        <v>48</v>
      </c>
      <c r="BJ20" s="77" t="s">
        <v>114</v>
      </c>
      <c r="BK20" s="77">
        <f>'ky 4'!DG20</f>
        <v>2</v>
      </c>
      <c r="BL20" s="77"/>
      <c r="BM20" s="77">
        <f>'ky 4'!AA20</f>
        <v>2</v>
      </c>
      <c r="BN20" s="77"/>
      <c r="BO20" s="77">
        <f>'ky 4'!CE20</f>
        <v>0</v>
      </c>
      <c r="BP20" s="77"/>
      <c r="BQ20" s="8">
        <f>'ky 4'!BQ20</f>
        <v>2</v>
      </c>
      <c r="BR20" s="8"/>
      <c r="BS20" s="8">
        <f>'ky 4'!BC20</f>
        <v>2</v>
      </c>
      <c r="BT20" s="8"/>
      <c r="BU20" s="8">
        <f>'ky 4'!CS20</f>
        <v>0</v>
      </c>
      <c r="BV20" s="8"/>
      <c r="BW20" s="7">
        <f>'ky 4'!AO20</f>
        <v>0</v>
      </c>
      <c r="BX20" s="36"/>
      <c r="BY20" s="7">
        <f>'ky 4'!M20</f>
        <v>0</v>
      </c>
      <c r="BZ20" s="36"/>
      <c r="CA20" s="68">
        <f t="shared" si="14"/>
        <v>1</v>
      </c>
      <c r="CB20" s="36"/>
      <c r="CC20" s="31">
        <v>13</v>
      </c>
      <c r="CD20" s="69" t="s">
        <v>88</v>
      </c>
      <c r="CE20" s="70" t="s">
        <v>51</v>
      </c>
      <c r="CF20" s="71" t="s">
        <v>48</v>
      </c>
      <c r="CG20" s="77" t="s">
        <v>114</v>
      </c>
      <c r="CH20" s="77">
        <f>'ky 5'!M20</f>
        <v>0</v>
      </c>
      <c r="CI20" s="77"/>
      <c r="CJ20" s="77">
        <f>'ky 5'!AA20</f>
        <v>0</v>
      </c>
      <c r="CK20" s="77"/>
      <c r="CL20" s="77">
        <f>'ky 5'!AO20</f>
        <v>0</v>
      </c>
      <c r="CM20" s="77"/>
      <c r="CN20" s="8">
        <f>'ky 5'!BC20</f>
        <v>0</v>
      </c>
      <c r="CO20" s="8"/>
      <c r="CP20" s="8">
        <f>'ky 5'!BQ20</f>
        <v>0</v>
      </c>
      <c r="CQ20" s="8"/>
      <c r="CR20" s="8">
        <f>'ky 5'!CE20</f>
        <v>0</v>
      </c>
      <c r="CS20" s="8"/>
      <c r="CT20" s="7">
        <f>'ky 5'!CS20</f>
        <v>0</v>
      </c>
      <c r="CU20" s="36"/>
      <c r="CV20" s="7">
        <f>'ky 4'!AJ20</f>
        <v>0</v>
      </c>
      <c r="CW20" s="36"/>
      <c r="CX20" s="68">
        <f t="shared" si="3"/>
        <v>0</v>
      </c>
      <c r="CY20" s="36"/>
      <c r="CZ20" s="31">
        <v>13</v>
      </c>
      <c r="DA20" s="69" t="s">
        <v>88</v>
      </c>
      <c r="DB20" s="70" t="s">
        <v>51</v>
      </c>
      <c r="DC20" s="71" t="s">
        <v>48</v>
      </c>
      <c r="DD20" s="77" t="s">
        <v>114</v>
      </c>
      <c r="DE20" s="77">
        <f>'ky 6'!M20</f>
        <v>0</v>
      </c>
      <c r="DF20" s="77"/>
      <c r="DG20" s="77">
        <f>'ky 6'!AA20</f>
        <v>0</v>
      </c>
      <c r="DH20" s="77"/>
      <c r="DI20" s="77">
        <f>'ky 6'!AO20</f>
        <v>0</v>
      </c>
      <c r="DJ20" s="77"/>
      <c r="DK20" s="8">
        <f>'ky 6'!BC20</f>
        <v>0</v>
      </c>
      <c r="DL20" s="8"/>
      <c r="DM20" s="8">
        <f>'ky 6'!BQ20</f>
        <v>0</v>
      </c>
      <c r="DN20" s="8"/>
      <c r="DO20" s="8">
        <f>'ky 6'!CE20</f>
        <v>0</v>
      </c>
      <c r="DP20" s="8"/>
      <c r="DQ20" s="7">
        <f>'ky 6'!CS20</f>
        <v>0</v>
      </c>
      <c r="DR20" s="36"/>
      <c r="DS20" s="7"/>
      <c r="DT20" s="36"/>
      <c r="DU20" s="68">
        <f t="shared" si="4"/>
        <v>0</v>
      </c>
      <c r="DV20" s="36"/>
      <c r="DW20" s="31">
        <v>13</v>
      </c>
      <c r="DX20" s="69" t="s">
        <v>88</v>
      </c>
      <c r="DY20" s="70" t="s">
        <v>51</v>
      </c>
      <c r="DZ20" s="71" t="s">
        <v>48</v>
      </c>
      <c r="EA20" s="77" t="s">
        <v>114</v>
      </c>
      <c r="EB20" s="77">
        <f>'ky 7'!M20</f>
        <v>0</v>
      </c>
      <c r="EC20" s="77"/>
      <c r="ED20" s="77">
        <f>'ky 7'!AA20</f>
        <v>0</v>
      </c>
      <c r="EE20" s="77"/>
      <c r="EF20" s="77">
        <f>'ky 7'!AO20</f>
        <v>0</v>
      </c>
      <c r="EG20" s="77"/>
      <c r="EH20" s="8">
        <f>'ky 7'!BC20</f>
        <v>0</v>
      </c>
      <c r="EI20" s="8"/>
      <c r="EJ20" s="8">
        <f>'ky 7'!BQ20</f>
        <v>0</v>
      </c>
      <c r="EK20" s="8"/>
      <c r="EL20" s="8">
        <f>'ky 7'!CE20</f>
        <v>0</v>
      </c>
      <c r="EM20" s="8"/>
      <c r="EN20" s="7"/>
      <c r="EO20" s="36"/>
      <c r="EP20" s="7"/>
      <c r="EQ20" s="36"/>
      <c r="ER20" s="108">
        <f>'ky 7'!CS20</f>
        <v>0</v>
      </c>
      <c r="ES20" s="108"/>
      <c r="ET20" s="68">
        <f>ROUND((MAX(EB20:EC20)*3+MAX(ED20:EE20)*2+MAX(EF20:EG20)*2+MAX(EH20:EI20)*2+MAX(EJ20:EK20)*2+MAX(EL20:EM20)*3+MAX(ER20:ES20)*3)/17,2)</f>
        <v>0</v>
      </c>
      <c r="EU20" s="36"/>
      <c r="EV20" s="31">
        <v>13</v>
      </c>
      <c r="EW20" s="69" t="s">
        <v>88</v>
      </c>
      <c r="EX20" s="70" t="s">
        <v>51</v>
      </c>
      <c r="EY20" s="71" t="s">
        <v>48</v>
      </c>
      <c r="EZ20" s="77" t="s">
        <v>114</v>
      </c>
      <c r="FA20" s="236">
        <f t="shared" si="5"/>
        <v>5</v>
      </c>
      <c r="FB20" s="236">
        <f t="shared" si="6"/>
        <v>6.71</v>
      </c>
      <c r="FC20" s="236">
        <f>Bangdiem!BD20</f>
        <v>4.2</v>
      </c>
      <c r="FD20" s="236">
        <f t="shared" si="7"/>
        <v>1</v>
      </c>
      <c r="FE20" s="236">
        <f t="shared" si="8"/>
        <v>0</v>
      </c>
      <c r="FF20" s="236">
        <f t="shared" si="9"/>
        <v>0</v>
      </c>
      <c r="FG20" s="236">
        <f t="shared" si="10"/>
        <v>0</v>
      </c>
      <c r="FH20" s="235"/>
      <c r="FI20" s="237">
        <f t="shared" si="11"/>
        <v>2.015772357723577</v>
      </c>
      <c r="FJ20" s="31">
        <v>13</v>
      </c>
      <c r="FK20" s="69" t="s">
        <v>88</v>
      </c>
      <c r="FL20" s="70" t="s">
        <v>51</v>
      </c>
      <c r="FM20" s="71" t="s">
        <v>48</v>
      </c>
      <c r="FN20" s="77" t="s">
        <v>114</v>
      </c>
      <c r="FO20" s="256">
        <f t="shared" si="12"/>
        <v>2.015772357723577</v>
      </c>
      <c r="FP20" s="235"/>
      <c r="FQ20" s="235"/>
      <c r="FR20" s="235"/>
      <c r="FS20" s="235"/>
      <c r="FT20" s="257">
        <f>ROUND((FO20*123+MAX(FP20:FQ20)*3+MAX(FR20:FS20)*3)/126,2)</f>
        <v>1.97</v>
      </c>
      <c r="FU20" s="258" t="str">
        <f t="shared" si="13"/>
        <v>Kém</v>
      </c>
      <c r="FV20" s="235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</row>
    <row r="21" spans="1:197" s="66" customFormat="1" ht="13.5" customHeight="1">
      <c r="A21" s="31">
        <v>14</v>
      </c>
      <c r="B21" s="69" t="s">
        <v>89</v>
      </c>
      <c r="C21" s="70" t="s">
        <v>73</v>
      </c>
      <c r="D21" s="71" t="s">
        <v>90</v>
      </c>
      <c r="E21" s="77" t="s">
        <v>115</v>
      </c>
      <c r="F21" s="8">
        <f>'K1'!M24</f>
        <v>6</v>
      </c>
      <c r="G21" s="8"/>
      <c r="H21" s="8">
        <f>'K1'!AA24</f>
        <v>5</v>
      </c>
      <c r="I21" s="8"/>
      <c r="J21" s="8">
        <f>'K1'!AO24</f>
        <v>6</v>
      </c>
      <c r="K21" s="8"/>
      <c r="L21" s="7">
        <f>'K1'!BC24</f>
        <v>5</v>
      </c>
      <c r="M21" s="36"/>
      <c r="N21" s="7">
        <f>'K1'!BQ24</f>
        <v>5</v>
      </c>
      <c r="O21" s="36"/>
      <c r="P21" s="68">
        <f t="shared" si="1"/>
        <v>5.43</v>
      </c>
      <c r="Q21" s="36"/>
      <c r="R21" s="31">
        <v>14</v>
      </c>
      <c r="S21" s="69" t="s">
        <v>89</v>
      </c>
      <c r="T21" s="70" t="s">
        <v>73</v>
      </c>
      <c r="U21" s="71" t="s">
        <v>90</v>
      </c>
      <c r="V21" s="77" t="s">
        <v>115</v>
      </c>
      <c r="W21" s="8">
        <f>'Ky 2'!M24</f>
        <v>6</v>
      </c>
      <c r="X21" s="8"/>
      <c r="Y21" s="8">
        <f>'Ky 2'!AA24</f>
        <v>5</v>
      </c>
      <c r="Z21" s="8"/>
      <c r="AA21" s="8">
        <f>'Ky 2'!AO24</f>
        <v>5</v>
      </c>
      <c r="AB21" s="8"/>
      <c r="AC21" s="7">
        <f>'Ky 2'!BC24</f>
        <v>5</v>
      </c>
      <c r="AD21" s="36"/>
      <c r="AE21" s="7">
        <f>'Ky 2'!BQ24</f>
        <v>5</v>
      </c>
      <c r="AF21" s="36"/>
      <c r="AG21" s="7">
        <f>'Ky 2'!CE24</f>
        <v>5</v>
      </c>
      <c r="AH21" s="108"/>
      <c r="AI21" s="68">
        <f t="shared" si="0"/>
        <v>5.21</v>
      </c>
      <c r="AJ21" s="36"/>
      <c r="AK21" s="31">
        <v>14</v>
      </c>
      <c r="AL21" s="69" t="s">
        <v>89</v>
      </c>
      <c r="AM21" s="70" t="s">
        <v>73</v>
      </c>
      <c r="AN21" s="71" t="s">
        <v>90</v>
      </c>
      <c r="AO21" s="77" t="s">
        <v>115</v>
      </c>
      <c r="AP21" s="8">
        <f>'Ky 3'!M22</f>
        <v>2</v>
      </c>
      <c r="AQ21" s="8">
        <f>'Ky 3'!N22</f>
        <v>6</v>
      </c>
      <c r="AR21" s="8">
        <f>'Ky 3'!AA22</f>
        <v>4</v>
      </c>
      <c r="AS21" s="8">
        <f>'Ky 3'!AB22</f>
        <v>5</v>
      </c>
      <c r="AT21" s="8">
        <f>'Ky 3'!AO22</f>
        <v>5</v>
      </c>
      <c r="AU21" s="8"/>
      <c r="AV21" s="7">
        <f>'Ky 3'!BC22</f>
        <v>0</v>
      </c>
      <c r="AW21" s="36"/>
      <c r="AX21" s="141">
        <v>0</v>
      </c>
      <c r="AY21" s="140" t="s">
        <v>225</v>
      </c>
      <c r="AZ21" s="7">
        <f>'Ky 3'!CE22</f>
        <v>7</v>
      </c>
      <c r="BA21" s="108"/>
      <c r="BB21" s="7">
        <f>'Ky 3'!CS22</f>
        <v>2</v>
      </c>
      <c r="BC21" s="7">
        <f>'Ky 3'!CT22</f>
        <v>2</v>
      </c>
      <c r="BD21" s="68">
        <f t="shared" si="2"/>
        <v>3.75</v>
      </c>
      <c r="BE21" s="36"/>
      <c r="BF21" s="31">
        <v>14</v>
      </c>
      <c r="BG21" s="69" t="s">
        <v>89</v>
      </c>
      <c r="BH21" s="70" t="s">
        <v>73</v>
      </c>
      <c r="BI21" s="71" t="s">
        <v>90</v>
      </c>
      <c r="BJ21" s="77" t="s">
        <v>115</v>
      </c>
      <c r="BK21" s="77">
        <f>'ky 4'!DG21</f>
        <v>0</v>
      </c>
      <c r="BL21" s="77"/>
      <c r="BM21" s="77">
        <f>'ky 4'!AA21</f>
        <v>2</v>
      </c>
      <c r="BN21" s="77"/>
      <c r="BO21" s="77">
        <f>'ky 4'!CE21</f>
        <v>0</v>
      </c>
      <c r="BP21" s="77"/>
      <c r="BQ21" s="8">
        <f>'ky 4'!BQ21</f>
        <v>0</v>
      </c>
      <c r="BR21" s="8"/>
      <c r="BS21" s="8">
        <f>'ky 4'!BC21</f>
        <v>2</v>
      </c>
      <c r="BT21" s="8">
        <f>'ky 4'!BD21</f>
        <v>5</v>
      </c>
      <c r="BU21" s="8">
        <f>'ky 4'!CS21</f>
        <v>5</v>
      </c>
      <c r="BV21" s="8" t="s">
        <v>245</v>
      </c>
      <c r="BW21" s="7">
        <f>'ky 4'!AO21</f>
        <v>0</v>
      </c>
      <c r="BX21" s="36"/>
      <c r="BY21" s="7">
        <f>'ky 4'!M21</f>
        <v>0</v>
      </c>
      <c r="BZ21" s="36"/>
      <c r="CA21" s="68">
        <f t="shared" si="14"/>
        <v>1.61</v>
      </c>
      <c r="CB21" s="36"/>
      <c r="CC21" s="31">
        <v>14</v>
      </c>
      <c r="CD21" s="69" t="s">
        <v>89</v>
      </c>
      <c r="CE21" s="70" t="s">
        <v>73</v>
      </c>
      <c r="CF21" s="71" t="s">
        <v>90</v>
      </c>
      <c r="CG21" s="77" t="s">
        <v>115</v>
      </c>
      <c r="CH21" s="77">
        <f>'ky 5'!M21</f>
        <v>7</v>
      </c>
      <c r="CI21" s="77"/>
      <c r="CJ21" s="77">
        <f>'ky 5'!AA21</f>
        <v>0</v>
      </c>
      <c r="CK21" s="77"/>
      <c r="CL21" s="77">
        <f>'ky 5'!AO21</f>
        <v>5</v>
      </c>
      <c r="CM21" s="77"/>
      <c r="CN21" s="8">
        <f>'ky 5'!BC21</f>
        <v>5</v>
      </c>
      <c r="CO21" s="8"/>
      <c r="CP21" s="8">
        <f>'ky 5'!BQ21</f>
        <v>7</v>
      </c>
      <c r="CQ21" s="8"/>
      <c r="CR21" s="8">
        <f>'ky 5'!CE21</f>
        <v>8</v>
      </c>
      <c r="CS21" s="8"/>
      <c r="CT21" s="7">
        <f>'ky 5'!CS21</f>
        <v>6</v>
      </c>
      <c r="CU21" s="36"/>
      <c r="CV21" s="7">
        <f>'ky 4'!AJ21</f>
        <v>0</v>
      </c>
      <c r="CW21" s="36"/>
      <c r="CX21" s="68">
        <f t="shared" si="3"/>
        <v>5.26</v>
      </c>
      <c r="CY21" s="36"/>
      <c r="CZ21" s="31">
        <v>14</v>
      </c>
      <c r="DA21" s="69" t="s">
        <v>89</v>
      </c>
      <c r="DB21" s="70" t="s">
        <v>73</v>
      </c>
      <c r="DC21" s="71" t="s">
        <v>90</v>
      </c>
      <c r="DD21" s="77" t="s">
        <v>115</v>
      </c>
      <c r="DE21" s="77">
        <f>'ky 6'!M21</f>
        <v>6</v>
      </c>
      <c r="DF21" s="77"/>
      <c r="DG21" s="77">
        <f>'ky 6'!AA21</f>
        <v>6</v>
      </c>
      <c r="DH21" s="77"/>
      <c r="DI21" s="77">
        <f>'ky 6'!AO21</f>
        <v>3</v>
      </c>
      <c r="DJ21" s="77"/>
      <c r="DK21" s="8">
        <f>'ky 6'!BC21</f>
        <v>7</v>
      </c>
      <c r="DL21" s="8"/>
      <c r="DM21" s="8">
        <f>'ky 6'!BQ21</f>
        <v>3</v>
      </c>
      <c r="DN21" s="8">
        <f>'ky 6'!BR21</f>
        <v>5</v>
      </c>
      <c r="DO21" s="8">
        <f>'ky 6'!CE21</f>
        <v>4</v>
      </c>
      <c r="DP21" s="8"/>
      <c r="DQ21" s="7">
        <f>'ky 6'!CS21</f>
        <v>7</v>
      </c>
      <c r="DR21" s="36"/>
      <c r="DS21" s="7"/>
      <c r="DT21" s="36"/>
      <c r="DU21" s="68">
        <f t="shared" si="4"/>
        <v>5.41</v>
      </c>
      <c r="DV21" s="36"/>
      <c r="DW21" s="31">
        <v>14</v>
      </c>
      <c r="DX21" s="69" t="s">
        <v>89</v>
      </c>
      <c r="DY21" s="70" t="s">
        <v>73</v>
      </c>
      <c r="DZ21" s="71" t="s">
        <v>90</v>
      </c>
      <c r="EA21" s="77" t="s">
        <v>115</v>
      </c>
      <c r="EB21" s="77">
        <f>'ky 7'!M21</f>
        <v>0</v>
      </c>
      <c r="EC21" s="77"/>
      <c r="ED21" s="77">
        <f>'ky 7'!AA21</f>
        <v>5</v>
      </c>
      <c r="EE21" s="77"/>
      <c r="EF21" s="77">
        <f>'ky 7'!AO21</f>
        <v>0</v>
      </c>
      <c r="EG21" s="77"/>
      <c r="EH21" s="8">
        <f>'ky 7'!BC21</f>
        <v>7</v>
      </c>
      <c r="EI21" s="8"/>
      <c r="EJ21" s="8">
        <f>'ky 7'!BQ21</f>
        <v>2</v>
      </c>
      <c r="EK21" s="8"/>
      <c r="EL21" s="8">
        <f>'ky 7'!CE21</f>
        <v>7</v>
      </c>
      <c r="EM21" s="8"/>
      <c r="EN21" s="7"/>
      <c r="EO21" s="36"/>
      <c r="EP21" s="7"/>
      <c r="EQ21" s="36"/>
      <c r="ER21" s="108">
        <f>'ky 7'!CS21</f>
        <v>5</v>
      </c>
      <c r="ES21" s="108"/>
      <c r="ET21" s="68">
        <f>ROUND((MAX(EB21:EC21)*3+MAX(ED21:EE21)*2+MAX(EF21:EG21)*2+MAX(EH21:EI21)*2+MAX(EJ21:EK21)*2+MAX(EL21:EM21)*3+MAX(ER21:ES21)*3)/17,2)</f>
        <v>3.76</v>
      </c>
      <c r="EU21" s="36"/>
      <c r="EV21" s="31">
        <v>14</v>
      </c>
      <c r="EW21" s="69" t="s">
        <v>89</v>
      </c>
      <c r="EX21" s="70" t="s">
        <v>73</v>
      </c>
      <c r="EY21" s="71" t="s">
        <v>90</v>
      </c>
      <c r="EZ21" s="77" t="s">
        <v>115</v>
      </c>
      <c r="FA21" s="236">
        <f t="shared" si="5"/>
        <v>5.43</v>
      </c>
      <c r="FB21" s="236">
        <f t="shared" si="6"/>
        <v>5.21</v>
      </c>
      <c r="FC21" s="236">
        <f>Bangdiem!BD21</f>
        <v>3.75</v>
      </c>
      <c r="FD21" s="236">
        <f t="shared" si="7"/>
        <v>1.61</v>
      </c>
      <c r="FE21" s="236">
        <f t="shared" si="8"/>
        <v>5.26</v>
      </c>
      <c r="FF21" s="236">
        <f t="shared" si="9"/>
        <v>5.41</v>
      </c>
      <c r="FG21" s="236">
        <f t="shared" si="10"/>
        <v>3.76</v>
      </c>
      <c r="FH21" s="235"/>
      <c r="FI21" s="237">
        <f t="shared" si="11"/>
        <v>4.670487804878048</v>
      </c>
      <c r="FJ21" s="31">
        <v>14</v>
      </c>
      <c r="FK21" s="69" t="s">
        <v>89</v>
      </c>
      <c r="FL21" s="70" t="s">
        <v>73</v>
      </c>
      <c r="FM21" s="71" t="s">
        <v>90</v>
      </c>
      <c r="FN21" s="77" t="s">
        <v>115</v>
      </c>
      <c r="FO21" s="256">
        <f t="shared" si="12"/>
        <v>4.670487804878048</v>
      </c>
      <c r="FP21" s="235"/>
      <c r="FQ21" s="235"/>
      <c r="FR21" s="235"/>
      <c r="FS21" s="235"/>
      <c r="FT21" s="257">
        <f>ROUND((FO21*123+MAX(FP21:FQ21)*3+MAX(FR21:FS21)*3)/126,2)</f>
        <v>4.56</v>
      </c>
      <c r="FU21" s="258" t="str">
        <f t="shared" si="13"/>
        <v>TB YÕu</v>
      </c>
      <c r="FV21" s="235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</row>
    <row r="22" spans="1:197" s="66" customFormat="1" ht="13.5" customHeight="1">
      <c r="A22" s="31">
        <v>15</v>
      </c>
      <c r="B22" s="69" t="s">
        <v>94</v>
      </c>
      <c r="C22" s="70" t="s">
        <v>44</v>
      </c>
      <c r="D22" s="71" t="s">
        <v>95</v>
      </c>
      <c r="E22" s="77" t="s">
        <v>117</v>
      </c>
      <c r="F22" s="8">
        <f>'K1'!M26</f>
        <v>4</v>
      </c>
      <c r="G22" s="109"/>
      <c r="H22" s="8">
        <f>'K1'!AA26</f>
        <v>2</v>
      </c>
      <c r="I22" s="8" t="s">
        <v>146</v>
      </c>
      <c r="J22" s="8">
        <f>'K1'!AO26</f>
        <v>5</v>
      </c>
      <c r="K22" s="8"/>
      <c r="L22" s="7">
        <f>'K1'!BC26</f>
        <v>6</v>
      </c>
      <c r="M22" s="36"/>
      <c r="N22" s="7">
        <f>'K1'!BQ26</f>
        <v>0</v>
      </c>
      <c r="O22" s="36"/>
      <c r="P22" s="68">
        <f t="shared" si="1"/>
        <v>3.29</v>
      </c>
      <c r="Q22" s="36"/>
      <c r="R22" s="31">
        <v>15</v>
      </c>
      <c r="S22" s="69" t="s">
        <v>94</v>
      </c>
      <c r="T22" s="70" t="s">
        <v>44</v>
      </c>
      <c r="U22" s="71" t="s">
        <v>95</v>
      </c>
      <c r="V22" s="77" t="s">
        <v>117</v>
      </c>
      <c r="W22" s="8">
        <f>'Ky 2'!M26</f>
        <v>0</v>
      </c>
      <c r="X22" s="8"/>
      <c r="Y22" s="8">
        <f>'Ky 2'!AA26</f>
        <v>0</v>
      </c>
      <c r="Z22" s="8"/>
      <c r="AA22" s="8">
        <f>'Ky 2'!AO26</f>
        <v>0</v>
      </c>
      <c r="AB22" s="8"/>
      <c r="AC22" s="7">
        <f>'Ky 2'!BC26</f>
        <v>0</v>
      </c>
      <c r="AD22" s="36"/>
      <c r="AE22" s="7">
        <f>'Ky 2'!BQ26</f>
        <v>0</v>
      </c>
      <c r="AF22" s="36"/>
      <c r="AG22" s="7">
        <f>'Ky 2'!CE26</f>
        <v>0</v>
      </c>
      <c r="AH22" s="108"/>
      <c r="AI22" s="68">
        <f t="shared" si="0"/>
        <v>0</v>
      </c>
      <c r="AJ22" s="36"/>
      <c r="AK22" s="31">
        <v>15</v>
      </c>
      <c r="AL22" s="69" t="s">
        <v>94</v>
      </c>
      <c r="AM22" s="70" t="s">
        <v>44</v>
      </c>
      <c r="AN22" s="71" t="s">
        <v>95</v>
      </c>
      <c r="AO22" s="77" t="s">
        <v>117</v>
      </c>
      <c r="AP22" s="8">
        <f>'Ky 3'!M23</f>
        <v>0</v>
      </c>
      <c r="AQ22" s="8"/>
      <c r="AR22" s="8">
        <f>'Ky 3'!AA23</f>
        <v>0</v>
      </c>
      <c r="AS22" s="8"/>
      <c r="AT22" s="8">
        <f>'Ky 3'!AO23</f>
        <v>0</v>
      </c>
      <c r="AU22" s="8"/>
      <c r="AV22" s="7">
        <f>'Ky 3'!BC23</f>
        <v>0</v>
      </c>
      <c r="AW22" s="36"/>
      <c r="AX22" s="7">
        <f>'Ky 3'!BQ23</f>
        <v>0</v>
      </c>
      <c r="AY22" s="36"/>
      <c r="AZ22" s="7">
        <f>'Ky 3'!CE23</f>
        <v>0</v>
      </c>
      <c r="BA22" s="108"/>
      <c r="BB22" s="7">
        <f>'Ky 3'!CS23</f>
        <v>0</v>
      </c>
      <c r="BC22" s="36"/>
      <c r="BD22" s="68">
        <f t="shared" si="2"/>
        <v>0</v>
      </c>
      <c r="BE22" s="36"/>
      <c r="BF22" s="31">
        <v>15</v>
      </c>
      <c r="BG22" s="69" t="s">
        <v>94</v>
      </c>
      <c r="BH22" s="70" t="s">
        <v>44</v>
      </c>
      <c r="BI22" s="71" t="s">
        <v>95</v>
      </c>
      <c r="BJ22" s="77" t="s">
        <v>117</v>
      </c>
      <c r="BK22" s="77">
        <f>'ky 4'!DG22</f>
        <v>0</v>
      </c>
      <c r="BL22" s="77"/>
      <c r="BM22" s="77">
        <f>'ky 4'!AA22</f>
        <v>0</v>
      </c>
      <c r="BN22" s="77"/>
      <c r="BO22" s="77">
        <f>'ky 4'!CE22</f>
        <v>0</v>
      </c>
      <c r="BP22" s="77"/>
      <c r="BQ22" s="8">
        <f>'ky 4'!BQ22</f>
        <v>0</v>
      </c>
      <c r="BR22" s="8"/>
      <c r="BS22" s="8">
        <f>'ky 4'!BC22</f>
        <v>0</v>
      </c>
      <c r="BT22" s="8"/>
      <c r="BU22" s="8">
        <f>'ky 4'!CS22</f>
        <v>0</v>
      </c>
      <c r="BV22" s="8"/>
      <c r="BW22" s="7">
        <f>'ky 4'!AO22</f>
        <v>0</v>
      </c>
      <c r="BX22" s="36"/>
      <c r="BY22" s="7">
        <f>'ky 4'!M22</f>
        <v>0</v>
      </c>
      <c r="BZ22" s="36"/>
      <c r="CA22" s="68">
        <f t="shared" si="14"/>
        <v>0</v>
      </c>
      <c r="CB22" s="36"/>
      <c r="CC22" s="31">
        <v>15</v>
      </c>
      <c r="CD22" s="69" t="s">
        <v>94</v>
      </c>
      <c r="CE22" s="70" t="s">
        <v>44</v>
      </c>
      <c r="CF22" s="71" t="s">
        <v>95</v>
      </c>
      <c r="CG22" s="77" t="s">
        <v>117</v>
      </c>
      <c r="CH22" s="77">
        <f>'ky 5'!M22</f>
        <v>0</v>
      </c>
      <c r="CI22" s="77"/>
      <c r="CJ22" s="77">
        <f>'ky 5'!AA22</f>
        <v>0</v>
      </c>
      <c r="CK22" s="77"/>
      <c r="CL22" s="77">
        <f>'ky 5'!AO22</f>
        <v>0</v>
      </c>
      <c r="CM22" s="77"/>
      <c r="CN22" s="8">
        <f>'ky 5'!BC22</f>
        <v>0</v>
      </c>
      <c r="CO22" s="8"/>
      <c r="CP22" s="8">
        <f>'ky 5'!BQ22</f>
        <v>0</v>
      </c>
      <c r="CQ22" s="8"/>
      <c r="CR22" s="8">
        <f>'ky 5'!CE22</f>
        <v>0</v>
      </c>
      <c r="CS22" s="8"/>
      <c r="CT22" s="7">
        <f>'ky 5'!CS22</f>
        <v>0</v>
      </c>
      <c r="CU22" s="36"/>
      <c r="CV22" s="7">
        <f>'ky 4'!AJ22</f>
        <v>0</v>
      </c>
      <c r="CW22" s="36"/>
      <c r="CX22" s="68">
        <f t="shared" si="3"/>
        <v>0</v>
      </c>
      <c r="CY22" s="36"/>
      <c r="CZ22" s="31">
        <v>15</v>
      </c>
      <c r="DA22" s="69" t="s">
        <v>94</v>
      </c>
      <c r="DB22" s="70" t="s">
        <v>44</v>
      </c>
      <c r="DC22" s="71" t="s">
        <v>95</v>
      </c>
      <c r="DD22" s="77" t="s">
        <v>117</v>
      </c>
      <c r="DE22" s="77">
        <f>'ky 6'!M22</f>
        <v>0</v>
      </c>
      <c r="DF22" s="77"/>
      <c r="DG22" s="77">
        <f>'ky 6'!AA22</f>
        <v>0</v>
      </c>
      <c r="DH22" s="77"/>
      <c r="DI22" s="77">
        <f>'ky 6'!AO22</f>
        <v>0</v>
      </c>
      <c r="DJ22" s="77"/>
      <c r="DK22" s="8">
        <f>'ky 6'!BC22</f>
        <v>0</v>
      </c>
      <c r="DL22" s="8"/>
      <c r="DM22" s="8">
        <f>'ky 6'!BQ22</f>
        <v>0</v>
      </c>
      <c r="DN22" s="8"/>
      <c r="DO22" s="8">
        <f>'ky 6'!CE22</f>
        <v>0</v>
      </c>
      <c r="DP22" s="8"/>
      <c r="DQ22" s="7">
        <f>'ky 6'!CS22</f>
        <v>0</v>
      </c>
      <c r="DR22" s="36"/>
      <c r="DS22" s="7"/>
      <c r="DT22" s="36"/>
      <c r="DU22" s="68">
        <f t="shared" si="4"/>
        <v>0</v>
      </c>
      <c r="DV22" s="36"/>
      <c r="DW22" s="31">
        <v>15</v>
      </c>
      <c r="DX22" s="69" t="s">
        <v>94</v>
      </c>
      <c r="DY22" s="70" t="s">
        <v>44</v>
      </c>
      <c r="DZ22" s="71" t="s">
        <v>95</v>
      </c>
      <c r="EA22" s="77" t="s">
        <v>117</v>
      </c>
      <c r="EB22" s="77">
        <f>'ky 7'!M22</f>
        <v>0</v>
      </c>
      <c r="EC22" s="77"/>
      <c r="ED22" s="77">
        <f>'ky 7'!AA22</f>
        <v>0</v>
      </c>
      <c r="EE22" s="77"/>
      <c r="EF22" s="77">
        <f>'ky 7'!AO22</f>
        <v>0</v>
      </c>
      <c r="EG22" s="77"/>
      <c r="EH22" s="8">
        <f>'ky 7'!BC22</f>
        <v>0</v>
      </c>
      <c r="EI22" s="8"/>
      <c r="EJ22" s="8">
        <f>'ky 7'!BQ22</f>
        <v>0</v>
      </c>
      <c r="EK22" s="8"/>
      <c r="EL22" s="8">
        <f>'ky 7'!CE22</f>
        <v>0</v>
      </c>
      <c r="EM22" s="8"/>
      <c r="EN22" s="7"/>
      <c r="EO22" s="36"/>
      <c r="EP22" s="7"/>
      <c r="EQ22" s="36"/>
      <c r="ER22" s="108">
        <f>'ky 7'!CS22</f>
        <v>0</v>
      </c>
      <c r="ES22" s="108"/>
      <c r="ET22" s="68">
        <f>ROUND((MAX(EB22:EC22)*3+MAX(ED22:EE22)*2+MAX(EF22:EG22)*2+MAX(EH22:EI22)*2+MAX(EJ22:EK22)*2+MAX(EL22:EM22)*3+MAX(ER22:ES22)*3)/17,2)</f>
        <v>0</v>
      </c>
      <c r="EU22" s="36"/>
      <c r="EV22" s="31">
        <v>15</v>
      </c>
      <c r="EW22" s="69" t="s">
        <v>94</v>
      </c>
      <c r="EX22" s="70" t="s">
        <v>44</v>
      </c>
      <c r="EY22" s="71" t="s">
        <v>95</v>
      </c>
      <c r="EZ22" s="77" t="s">
        <v>117</v>
      </c>
      <c r="FA22" s="236">
        <f t="shared" si="5"/>
        <v>3.29</v>
      </c>
      <c r="FB22" s="236">
        <f t="shared" si="6"/>
        <v>0</v>
      </c>
      <c r="FC22" s="236">
        <f>Bangdiem!BD22</f>
        <v>0</v>
      </c>
      <c r="FD22" s="236">
        <f t="shared" si="7"/>
        <v>0</v>
      </c>
      <c r="FE22" s="236">
        <f t="shared" si="8"/>
        <v>0</v>
      </c>
      <c r="FF22" s="236">
        <f t="shared" si="9"/>
        <v>0</v>
      </c>
      <c r="FG22" s="236">
        <f t="shared" si="10"/>
        <v>0</v>
      </c>
      <c r="FH22" s="235"/>
      <c r="FI22" s="237">
        <f t="shared" si="11"/>
        <v>0.3744715447154472</v>
      </c>
      <c r="FJ22" s="31">
        <v>15</v>
      </c>
      <c r="FK22" s="69" t="s">
        <v>94</v>
      </c>
      <c r="FL22" s="70" t="s">
        <v>44</v>
      </c>
      <c r="FM22" s="71" t="s">
        <v>95</v>
      </c>
      <c r="FN22" s="77" t="s">
        <v>117</v>
      </c>
      <c r="FO22" s="256">
        <f t="shared" si="12"/>
        <v>0.3744715447154472</v>
      </c>
      <c r="FP22" s="235"/>
      <c r="FQ22" s="235"/>
      <c r="FR22" s="235"/>
      <c r="FS22" s="235"/>
      <c r="FT22" s="257">
        <f>ROUND((FO22*123+MAX(FP22:FQ22)*3+MAX(FR22:FS22)*3)/126,2)</f>
        <v>0.37</v>
      </c>
      <c r="FU22" s="258" t="str">
        <f t="shared" si="13"/>
        <v>Kém</v>
      </c>
      <c r="FV22" s="235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</row>
    <row r="23" spans="1:197" s="66" customFormat="1" ht="13.5" customHeight="1">
      <c r="A23" s="31">
        <v>16</v>
      </c>
      <c r="B23" s="74" t="s">
        <v>96</v>
      </c>
      <c r="C23" s="75" t="s">
        <v>97</v>
      </c>
      <c r="D23" s="76" t="s">
        <v>98</v>
      </c>
      <c r="E23" s="78" t="s">
        <v>118</v>
      </c>
      <c r="F23" s="8">
        <f>'K1'!M27</f>
        <v>4</v>
      </c>
      <c r="G23" s="8">
        <f>'K1'!N27</f>
        <v>0</v>
      </c>
      <c r="H23" s="8">
        <f>'K1'!AA27</f>
        <v>5</v>
      </c>
      <c r="I23" s="8"/>
      <c r="J23" s="8">
        <f>'K1'!AO27</f>
        <v>6</v>
      </c>
      <c r="K23" s="8"/>
      <c r="L23" s="7">
        <f>'K1'!BC27</f>
        <v>6</v>
      </c>
      <c r="M23" s="36"/>
      <c r="N23" s="7">
        <f>'K1'!BQ27</f>
        <v>5</v>
      </c>
      <c r="O23" s="7"/>
      <c r="P23" s="68">
        <f>ROUND((MAX(F23:G23)*4+MAX(H23:I23)*4+MAX(J23:K23)*2+MAX(L23:M23)*2+MAX(N23:O23)*2)/14,2)</f>
        <v>5</v>
      </c>
      <c r="Q23" s="36"/>
      <c r="R23" s="31">
        <v>16</v>
      </c>
      <c r="S23" s="74" t="s">
        <v>96</v>
      </c>
      <c r="T23" s="75" t="s">
        <v>97</v>
      </c>
      <c r="U23" s="76" t="s">
        <v>98</v>
      </c>
      <c r="V23" s="78" t="s">
        <v>118</v>
      </c>
      <c r="W23" s="8">
        <f>'Ky 2'!M27</f>
        <v>7</v>
      </c>
      <c r="X23" s="8"/>
      <c r="Y23" s="8">
        <f>'Ky 2'!AA27</f>
        <v>0</v>
      </c>
      <c r="Z23" s="8"/>
      <c r="AA23" s="8">
        <f>'Ky 2'!AO27</f>
        <v>5</v>
      </c>
      <c r="AB23" s="8"/>
      <c r="AC23" s="7">
        <f>'Ky 2'!BC27</f>
        <v>3</v>
      </c>
      <c r="AD23" s="7">
        <f>'Ky 2'!BD27</f>
        <v>6</v>
      </c>
      <c r="AE23" s="7">
        <f>'Ky 2'!BQ27</f>
        <v>7</v>
      </c>
      <c r="AF23" s="36"/>
      <c r="AG23" s="7">
        <f>'Ky 2'!CE27</f>
        <v>5</v>
      </c>
      <c r="AH23" s="108"/>
      <c r="AI23" s="68">
        <f t="shared" si="0"/>
        <v>5.14</v>
      </c>
      <c r="AJ23" s="36"/>
      <c r="AK23" s="31">
        <v>16</v>
      </c>
      <c r="AL23" s="74" t="s">
        <v>96</v>
      </c>
      <c r="AM23" s="75" t="s">
        <v>97</v>
      </c>
      <c r="AN23" s="76" t="s">
        <v>98</v>
      </c>
      <c r="AO23" s="78" t="s">
        <v>118</v>
      </c>
      <c r="AP23" s="8">
        <f>'Ky 3'!M24</f>
        <v>6</v>
      </c>
      <c r="AQ23" s="8"/>
      <c r="AR23" s="8">
        <f>'Ky 3'!AA24</f>
        <v>3</v>
      </c>
      <c r="AS23" s="8">
        <f>'Ky 3'!AB24</f>
        <v>5</v>
      </c>
      <c r="AT23" s="8">
        <f>'Ky 3'!AO24</f>
        <v>5</v>
      </c>
      <c r="AU23" s="8"/>
      <c r="AV23" s="7">
        <f>'Ky 3'!BC24</f>
        <v>0</v>
      </c>
      <c r="AW23" s="36"/>
      <c r="AX23" s="7">
        <f>'Ky 3'!BQ24</f>
        <v>0</v>
      </c>
      <c r="AY23" s="36"/>
      <c r="AZ23" s="7">
        <f>'Ky 3'!CE24</f>
        <v>5</v>
      </c>
      <c r="BA23" s="108"/>
      <c r="BB23" s="7">
        <f>'Ky 3'!CS24</f>
        <v>4</v>
      </c>
      <c r="BC23" s="7">
        <f>'Ky 3'!CT24</f>
        <v>6</v>
      </c>
      <c r="BD23" s="68">
        <f t="shared" si="2"/>
        <v>4.05</v>
      </c>
      <c r="BE23" s="36"/>
      <c r="BF23" s="31">
        <v>16</v>
      </c>
      <c r="BG23" s="74" t="s">
        <v>96</v>
      </c>
      <c r="BH23" s="75" t="s">
        <v>97</v>
      </c>
      <c r="BI23" s="76" t="s">
        <v>98</v>
      </c>
      <c r="BJ23" s="78" t="s">
        <v>118</v>
      </c>
      <c r="BK23" s="77">
        <f>'ky 4'!DG23</f>
        <v>5</v>
      </c>
      <c r="BL23" s="78"/>
      <c r="BM23" s="77">
        <f>'ky 4'!AA23</f>
        <v>6</v>
      </c>
      <c r="BN23" s="78"/>
      <c r="BO23" s="77">
        <f>'ky 4'!CE23</f>
        <v>6</v>
      </c>
      <c r="BP23" s="78"/>
      <c r="BQ23" s="8">
        <f>'ky 4'!BQ23</f>
        <v>8</v>
      </c>
      <c r="BR23" s="8"/>
      <c r="BS23" s="8">
        <f>'ky 4'!BC23</f>
        <v>0</v>
      </c>
      <c r="BT23" s="8"/>
      <c r="BU23" s="8">
        <f>'ky 4'!CS23</f>
        <v>7</v>
      </c>
      <c r="BV23" s="8"/>
      <c r="BW23" s="7">
        <f>'ky 4'!AO23</f>
        <v>5</v>
      </c>
      <c r="BX23" s="36"/>
      <c r="BY23" s="7">
        <f>'ky 4'!M23</f>
        <v>4</v>
      </c>
      <c r="BZ23" s="36"/>
      <c r="CA23" s="68">
        <f t="shared" si="14"/>
        <v>4.83</v>
      </c>
      <c r="CB23" s="36"/>
      <c r="CC23" s="31">
        <v>16</v>
      </c>
      <c r="CD23" s="74" t="s">
        <v>96</v>
      </c>
      <c r="CE23" s="75" t="s">
        <v>97</v>
      </c>
      <c r="CF23" s="76" t="s">
        <v>98</v>
      </c>
      <c r="CG23" s="78" t="s">
        <v>118</v>
      </c>
      <c r="CH23" s="77">
        <f>'ky 5'!M23</f>
        <v>5</v>
      </c>
      <c r="CI23" s="78"/>
      <c r="CJ23" s="77">
        <f>'ky 5'!AA23</f>
        <v>4</v>
      </c>
      <c r="CK23" s="77">
        <f>'ky 5'!AB23</f>
        <v>2</v>
      </c>
      <c r="CL23" s="77">
        <f>'ky 5'!AO23</f>
        <v>6</v>
      </c>
      <c r="CM23" s="78"/>
      <c r="CN23" s="8">
        <f>'ky 5'!BC23</f>
        <v>6</v>
      </c>
      <c r="CO23" s="8"/>
      <c r="CP23" s="8">
        <f>'ky 5'!BQ23</f>
        <v>4</v>
      </c>
      <c r="CQ23" s="8"/>
      <c r="CR23" s="8">
        <f>'ky 5'!CE23</f>
        <v>6</v>
      </c>
      <c r="CS23" s="8"/>
      <c r="CT23" s="7">
        <f>'ky 5'!CS23</f>
        <v>6</v>
      </c>
      <c r="CU23" s="36"/>
      <c r="CV23" s="7">
        <f>'ky 4'!AJ23</f>
        <v>7</v>
      </c>
      <c r="CW23" s="36"/>
      <c r="CX23" s="68">
        <f t="shared" si="3"/>
        <v>5.37</v>
      </c>
      <c r="CY23" s="36"/>
      <c r="CZ23" s="31">
        <v>16</v>
      </c>
      <c r="DA23" s="74" t="s">
        <v>96</v>
      </c>
      <c r="DB23" s="75" t="s">
        <v>97</v>
      </c>
      <c r="DC23" s="76" t="s">
        <v>98</v>
      </c>
      <c r="DD23" s="78" t="s">
        <v>118</v>
      </c>
      <c r="DE23" s="77">
        <f>'ky 6'!M23</f>
        <v>6</v>
      </c>
      <c r="DF23" s="78"/>
      <c r="DG23" s="77">
        <f>'ky 6'!AA23</f>
        <v>3</v>
      </c>
      <c r="DH23" s="77"/>
      <c r="DI23" s="77">
        <f>'ky 6'!AO23</f>
        <v>5</v>
      </c>
      <c r="DJ23" s="78"/>
      <c r="DK23" s="8">
        <f>'ky 6'!BC23</f>
        <v>7</v>
      </c>
      <c r="DL23" s="8"/>
      <c r="DM23" s="8">
        <f>'ky 6'!BQ23</f>
        <v>6</v>
      </c>
      <c r="DN23" s="8"/>
      <c r="DO23" s="8">
        <f>'ky 6'!CE23</f>
        <v>7</v>
      </c>
      <c r="DP23" s="8"/>
      <c r="DQ23" s="7">
        <f>'ky 6'!CS23</f>
        <v>6</v>
      </c>
      <c r="DR23" s="36"/>
      <c r="DS23" s="7"/>
      <c r="DT23" s="36"/>
      <c r="DU23" s="68">
        <f t="shared" si="4"/>
        <v>5.82</v>
      </c>
      <c r="DV23" s="36"/>
      <c r="DW23" s="31">
        <v>16</v>
      </c>
      <c r="DX23" s="74" t="s">
        <v>96</v>
      </c>
      <c r="DY23" s="75" t="s">
        <v>97</v>
      </c>
      <c r="DZ23" s="76" t="s">
        <v>98</v>
      </c>
      <c r="EA23" s="78" t="s">
        <v>118</v>
      </c>
      <c r="EB23" s="77">
        <f>'ky 7'!M23</f>
        <v>7</v>
      </c>
      <c r="EC23" s="78"/>
      <c r="ED23" s="77">
        <f>'ky 7'!AA23</f>
        <v>5</v>
      </c>
      <c r="EE23" s="77"/>
      <c r="EF23" s="77">
        <f>'ky 7'!AO23</f>
        <v>8</v>
      </c>
      <c r="EG23" s="78"/>
      <c r="EH23" s="8">
        <f>'ky 7'!BC23</f>
        <v>7</v>
      </c>
      <c r="EI23" s="8"/>
      <c r="EJ23" s="8">
        <f>'ky 7'!BQ23</f>
        <v>5</v>
      </c>
      <c r="EK23" s="8"/>
      <c r="EL23" s="8">
        <f>'ky 7'!CE23</f>
        <v>7</v>
      </c>
      <c r="EM23" s="8"/>
      <c r="EN23" s="7"/>
      <c r="EO23" s="36"/>
      <c r="EP23" s="7"/>
      <c r="EQ23" s="36"/>
      <c r="ER23" s="108">
        <f>'ky 7'!CS23</f>
        <v>6</v>
      </c>
      <c r="ES23" s="108"/>
      <c r="ET23" s="68">
        <f>ROUND((MAX(EB23:EC23)*3+MAX(ED23:EE23)*2+MAX(EF23:EG23)*2+MAX(EH23:EI23)*2+MAX(EJ23:EK23)*2+MAX(EL23:EM23)*3+MAX(ER23:ES23)*3)/17,2)</f>
        <v>6.47</v>
      </c>
      <c r="EU23" s="36"/>
      <c r="EV23" s="31">
        <v>16</v>
      </c>
      <c r="EW23" s="74" t="s">
        <v>96</v>
      </c>
      <c r="EX23" s="75" t="s">
        <v>97</v>
      </c>
      <c r="EY23" s="76" t="s">
        <v>98</v>
      </c>
      <c r="EZ23" s="78" t="s">
        <v>118</v>
      </c>
      <c r="FA23" s="236">
        <f t="shared" si="5"/>
        <v>5</v>
      </c>
      <c r="FB23" s="236">
        <f t="shared" si="6"/>
        <v>5.14</v>
      </c>
      <c r="FC23" s="236">
        <f>Bangdiem!BD23</f>
        <v>4.05</v>
      </c>
      <c r="FD23" s="236">
        <f t="shared" si="7"/>
        <v>4.83</v>
      </c>
      <c r="FE23" s="236">
        <f t="shared" si="8"/>
        <v>5.37</v>
      </c>
      <c r="FF23" s="236">
        <f t="shared" si="9"/>
        <v>5.82</v>
      </c>
      <c r="FG23" s="236">
        <f t="shared" si="10"/>
        <v>6.47</v>
      </c>
      <c r="FH23" s="235"/>
      <c r="FI23" s="237">
        <f t="shared" si="11"/>
        <v>5.126666666666666</v>
      </c>
      <c r="FJ23" s="31">
        <v>16</v>
      </c>
      <c r="FK23" s="74" t="s">
        <v>96</v>
      </c>
      <c r="FL23" s="75" t="s">
        <v>97</v>
      </c>
      <c r="FM23" s="76" t="s">
        <v>98</v>
      </c>
      <c r="FN23" s="78" t="s">
        <v>118</v>
      </c>
      <c r="FO23" s="256">
        <f t="shared" si="12"/>
        <v>5.126666666666666</v>
      </c>
      <c r="FP23" s="235"/>
      <c r="FQ23" s="235"/>
      <c r="FR23" s="235"/>
      <c r="FS23" s="235"/>
      <c r="FT23" s="257">
        <f>ROUND((FO23*123+MAX(FP23:FQ23)*3+MAX(FR23:FS23)*3)/126,2)</f>
        <v>5</v>
      </c>
      <c r="FU23" s="258" t="str">
        <f t="shared" si="13"/>
        <v>TB</v>
      </c>
      <c r="FV23" s="235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</row>
    <row r="24" spans="2:177" ht="15.75">
      <c r="B24" s="189" t="s">
        <v>35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S24" s="189" t="s">
        <v>35</v>
      </c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L24" s="189" t="s">
        <v>35</v>
      </c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37"/>
      <c r="BE24" s="137"/>
      <c r="BG24" s="189" t="s">
        <v>35</v>
      </c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D24" s="189" t="s">
        <v>35</v>
      </c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DA24" s="189" t="s">
        <v>35</v>
      </c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X24" s="189" t="s">
        <v>35</v>
      </c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W24" s="259" t="s">
        <v>35</v>
      </c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L24" s="260" t="s">
        <v>35</v>
      </c>
      <c r="FM24" s="260"/>
      <c r="FN24" s="260"/>
      <c r="FO24" s="260"/>
      <c r="FP24" s="260"/>
      <c r="FQ24" s="260"/>
      <c r="FR24" s="260"/>
      <c r="FS24" s="260"/>
      <c r="FT24" s="260"/>
      <c r="FU24" s="260"/>
    </row>
    <row r="25" spans="10:177" ht="15.75">
      <c r="J25" s="190" t="s">
        <v>145</v>
      </c>
      <c r="K25" s="190"/>
      <c r="L25" s="190"/>
      <c r="M25" s="190"/>
      <c r="N25" s="190"/>
      <c r="O25" s="190"/>
      <c r="P25" s="190"/>
      <c r="Q25" s="190"/>
      <c r="AA25" s="190" t="s">
        <v>145</v>
      </c>
      <c r="AB25" s="190"/>
      <c r="AC25" s="190"/>
      <c r="AD25" s="190"/>
      <c r="AE25" s="190"/>
      <c r="AF25" s="190"/>
      <c r="AG25" s="190"/>
      <c r="AH25" s="190"/>
      <c r="AI25" s="190"/>
      <c r="AJ25" s="190"/>
      <c r="AT25" s="190" t="s">
        <v>145</v>
      </c>
      <c r="AU25" s="190"/>
      <c r="AV25" s="190"/>
      <c r="AW25" s="190"/>
      <c r="AX25" s="190"/>
      <c r="AY25" s="190"/>
      <c r="AZ25" s="190"/>
      <c r="BA25" s="190"/>
      <c r="BB25" s="190"/>
      <c r="BC25" s="190"/>
      <c r="BD25" s="133"/>
      <c r="BE25" s="133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90" t="s">
        <v>195</v>
      </c>
      <c r="BV25" s="190"/>
      <c r="BW25" s="190"/>
      <c r="BX25" s="190"/>
      <c r="BY25" s="190"/>
      <c r="BZ25" s="190"/>
      <c r="CA25" s="190"/>
      <c r="CB25" s="190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90" t="s">
        <v>222</v>
      </c>
      <c r="CS25" s="190"/>
      <c r="CT25" s="190"/>
      <c r="CU25" s="190"/>
      <c r="CV25" s="190"/>
      <c r="CW25" s="190"/>
      <c r="CX25" s="190"/>
      <c r="CY25" s="190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190" t="s">
        <v>222</v>
      </c>
      <c r="DP25" s="190"/>
      <c r="DQ25" s="190"/>
      <c r="DR25" s="190"/>
      <c r="DS25" s="190"/>
      <c r="DT25" s="190"/>
      <c r="DU25" s="190"/>
      <c r="DV25" s="190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190" t="s">
        <v>247</v>
      </c>
      <c r="EM25" s="190"/>
      <c r="EN25" s="190"/>
      <c r="EO25" s="190"/>
      <c r="EP25" s="190"/>
      <c r="EQ25" s="190"/>
      <c r="ER25" s="190"/>
      <c r="ES25" s="190"/>
      <c r="ET25" s="190"/>
      <c r="EU25" s="190"/>
      <c r="EZ25" s="5"/>
      <c r="FA25" s="5"/>
      <c r="FB25" s="5"/>
      <c r="FC25" s="5"/>
      <c r="FD25" s="192" t="s">
        <v>247</v>
      </c>
      <c r="FE25" s="192"/>
      <c r="FF25" s="192"/>
      <c r="FG25" s="192"/>
      <c r="FH25" s="192"/>
      <c r="FI25" s="192"/>
      <c r="FJ25" s="5"/>
      <c r="FK25" s="12"/>
      <c r="FL25" s="12"/>
      <c r="FM25" s="12"/>
      <c r="FN25" s="12"/>
      <c r="FO25" s="12"/>
      <c r="FP25" s="12"/>
      <c r="FQ25" s="12"/>
      <c r="FR25" s="192" t="s">
        <v>247</v>
      </c>
      <c r="FS25" s="192"/>
      <c r="FT25" s="192"/>
      <c r="FU25" s="192"/>
    </row>
    <row r="26" spans="2:177" ht="12.75" customHeight="1">
      <c r="B26" s="191" t="s">
        <v>37</v>
      </c>
      <c r="C26" s="191"/>
      <c r="D26" s="12"/>
      <c r="E26" s="12"/>
      <c r="F26" s="12"/>
      <c r="G26" s="12"/>
      <c r="H26" s="12"/>
      <c r="I26" s="12"/>
      <c r="J26" s="12"/>
      <c r="K26" s="192" t="s">
        <v>38</v>
      </c>
      <c r="L26" s="192"/>
      <c r="M26" s="192"/>
      <c r="N26" s="192"/>
      <c r="O26" s="192"/>
      <c r="P26" s="192"/>
      <c r="Q26" s="192"/>
      <c r="S26" s="191" t="s">
        <v>37</v>
      </c>
      <c r="T26" s="191"/>
      <c r="U26" s="12"/>
      <c r="V26" s="12"/>
      <c r="W26" s="12"/>
      <c r="X26" s="12"/>
      <c r="Y26" s="12"/>
      <c r="Z26" s="12"/>
      <c r="AA26" s="12"/>
      <c r="AB26" s="192" t="s">
        <v>38</v>
      </c>
      <c r="AC26" s="192"/>
      <c r="AD26" s="192"/>
      <c r="AE26" s="192"/>
      <c r="AF26" s="192"/>
      <c r="AG26" s="192"/>
      <c r="AH26" s="192"/>
      <c r="AI26" s="192"/>
      <c r="AJ26" s="192"/>
      <c r="AL26" s="191" t="s">
        <v>37</v>
      </c>
      <c r="AM26" s="191"/>
      <c r="AN26" s="12"/>
      <c r="AO26" s="12"/>
      <c r="AP26" s="12"/>
      <c r="AQ26" s="12"/>
      <c r="AR26" s="12"/>
      <c r="AS26" s="12"/>
      <c r="AT26" s="12"/>
      <c r="AU26" s="192" t="s">
        <v>38</v>
      </c>
      <c r="AV26" s="192"/>
      <c r="AW26" s="192"/>
      <c r="AX26" s="192"/>
      <c r="AY26" s="192"/>
      <c r="AZ26" s="192"/>
      <c r="BA26" s="192"/>
      <c r="BB26" s="192"/>
      <c r="BC26" s="192"/>
      <c r="BD26" s="136"/>
      <c r="BE26" s="136"/>
      <c r="BG26" s="191" t="s">
        <v>37</v>
      </c>
      <c r="BH26" s="191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92" t="s">
        <v>38</v>
      </c>
      <c r="BW26" s="192"/>
      <c r="BX26" s="192"/>
      <c r="BY26" s="192"/>
      <c r="BZ26" s="192"/>
      <c r="CA26" s="192"/>
      <c r="CB26" s="192"/>
      <c r="CD26" s="191" t="s">
        <v>37</v>
      </c>
      <c r="CE26" s="191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2" t="s">
        <v>38</v>
      </c>
      <c r="CT26" s="192"/>
      <c r="CU26" s="192"/>
      <c r="CV26" s="192"/>
      <c r="CW26" s="192"/>
      <c r="CX26" s="192"/>
      <c r="CY26" s="192"/>
      <c r="DA26" s="191" t="s">
        <v>37</v>
      </c>
      <c r="DB26" s="191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92" t="s">
        <v>38</v>
      </c>
      <c r="DQ26" s="192"/>
      <c r="DR26" s="192"/>
      <c r="DS26" s="192"/>
      <c r="DT26" s="192"/>
      <c r="DU26" s="192"/>
      <c r="DV26" s="192"/>
      <c r="DX26" s="191" t="s">
        <v>37</v>
      </c>
      <c r="DY26" s="19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92" t="s">
        <v>38</v>
      </c>
      <c r="EN26" s="192"/>
      <c r="EO26" s="192"/>
      <c r="EP26" s="192"/>
      <c r="EQ26" s="192"/>
      <c r="ER26" s="192"/>
      <c r="ES26" s="192"/>
      <c r="ET26" s="192"/>
      <c r="EU26" s="192"/>
      <c r="EW26" s="191" t="s">
        <v>37</v>
      </c>
      <c r="EX26" s="191"/>
      <c r="EY26" s="12"/>
      <c r="EZ26" s="12"/>
      <c r="FA26" s="12"/>
      <c r="FB26" s="12"/>
      <c r="FC26" s="12"/>
      <c r="FD26" s="12"/>
      <c r="FE26" s="231" t="s">
        <v>38</v>
      </c>
      <c r="FF26" s="231"/>
      <c r="FG26" s="231"/>
      <c r="FH26" s="231"/>
      <c r="FI26" s="231"/>
      <c r="FJ26" s="12"/>
      <c r="FK26" s="191" t="s">
        <v>37</v>
      </c>
      <c r="FL26" s="191"/>
      <c r="FM26" s="12"/>
      <c r="FN26" s="12"/>
      <c r="FO26" s="12"/>
      <c r="FP26" s="12"/>
      <c r="FQ26" s="12"/>
      <c r="FR26" s="192" t="s">
        <v>38</v>
      </c>
      <c r="FS26" s="192"/>
      <c r="FT26" s="192"/>
      <c r="FU26" s="192"/>
    </row>
    <row r="27" spans="2:176" ht="12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W27" s="12"/>
      <c r="EX27" s="12"/>
      <c r="EY27" s="12"/>
      <c r="EZ27" s="12"/>
      <c r="FA27" s="12"/>
      <c r="FB27" s="12"/>
      <c r="FC27" s="12"/>
      <c r="FD27" s="12"/>
      <c r="FE27" s="238"/>
      <c r="FF27" s="238"/>
      <c r="FG27" s="238"/>
      <c r="FH27" s="238"/>
      <c r="FI27" s="238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</row>
    <row r="28" spans="2:176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W28" s="12"/>
      <c r="EX28" s="12"/>
      <c r="EY28" s="12"/>
      <c r="EZ28" s="12"/>
      <c r="FA28" s="12"/>
      <c r="FB28" s="12"/>
      <c r="FC28" s="12"/>
      <c r="FD28" s="12"/>
      <c r="FE28" s="238"/>
      <c r="FF28" s="238"/>
      <c r="FG28" s="238"/>
      <c r="FH28" s="238"/>
      <c r="FI28" s="238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</row>
    <row r="29" spans="2:176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W29" s="12"/>
      <c r="EX29" s="12"/>
      <c r="EY29" s="12"/>
      <c r="EZ29" s="12"/>
      <c r="FA29" s="12"/>
      <c r="FB29" s="12"/>
      <c r="FC29" s="12"/>
      <c r="FD29" s="12"/>
      <c r="FE29" s="238"/>
      <c r="FF29" s="238"/>
      <c r="FG29" s="238"/>
      <c r="FH29" s="238"/>
      <c r="FI29" s="238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</row>
    <row r="30" spans="2:176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W30" s="12"/>
      <c r="EX30" s="12"/>
      <c r="EY30" s="12"/>
      <c r="EZ30" s="12"/>
      <c r="FA30" s="12"/>
      <c r="FB30" s="12"/>
      <c r="FC30" s="12"/>
      <c r="FD30" s="12"/>
      <c r="FE30" s="238"/>
      <c r="FF30" s="238"/>
      <c r="FG30" s="238"/>
      <c r="FH30" s="238"/>
      <c r="FI30" s="238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</row>
    <row r="31" spans="2:177" ht="15.75">
      <c r="B31" s="188" t="s">
        <v>179</v>
      </c>
      <c r="C31" s="188"/>
      <c r="D31" s="12"/>
      <c r="E31" s="12"/>
      <c r="F31" s="12"/>
      <c r="G31" s="12"/>
      <c r="H31" s="12"/>
      <c r="I31" s="12"/>
      <c r="J31" s="12"/>
      <c r="K31" s="188" t="s">
        <v>50</v>
      </c>
      <c r="L31" s="188"/>
      <c r="M31" s="188"/>
      <c r="N31" s="188"/>
      <c r="O31" s="188"/>
      <c r="P31" s="188"/>
      <c r="Q31" s="188"/>
      <c r="S31" s="188" t="s">
        <v>179</v>
      </c>
      <c r="T31" s="188"/>
      <c r="U31" s="12"/>
      <c r="V31" s="12"/>
      <c r="W31" s="12"/>
      <c r="X31" s="12"/>
      <c r="Y31" s="12"/>
      <c r="Z31" s="12"/>
      <c r="AA31" s="12"/>
      <c r="AB31" s="188" t="s">
        <v>50</v>
      </c>
      <c r="AC31" s="188"/>
      <c r="AD31" s="188"/>
      <c r="AE31" s="188"/>
      <c r="AF31" s="188"/>
      <c r="AG31" s="188"/>
      <c r="AH31" s="188"/>
      <c r="AI31" s="188"/>
      <c r="AJ31" s="188"/>
      <c r="AL31" s="188" t="s">
        <v>179</v>
      </c>
      <c r="AM31" s="188"/>
      <c r="AN31" s="12"/>
      <c r="AO31" s="12"/>
      <c r="AP31" s="12"/>
      <c r="AQ31" s="12"/>
      <c r="AR31" s="12"/>
      <c r="AS31" s="12"/>
      <c r="AT31" s="12"/>
      <c r="AU31" s="188" t="s">
        <v>50</v>
      </c>
      <c r="AV31" s="188"/>
      <c r="AW31" s="188"/>
      <c r="AX31" s="188"/>
      <c r="AY31" s="188"/>
      <c r="AZ31" s="188"/>
      <c r="BA31" s="188"/>
      <c r="BB31" s="188"/>
      <c r="BC31" s="188"/>
      <c r="BD31" s="134"/>
      <c r="BE31" s="134"/>
      <c r="BG31" s="188" t="s">
        <v>179</v>
      </c>
      <c r="BH31" s="188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88" t="s">
        <v>202</v>
      </c>
      <c r="BW31" s="188"/>
      <c r="BX31" s="188"/>
      <c r="BY31" s="188"/>
      <c r="BZ31" s="188"/>
      <c r="CA31" s="188"/>
      <c r="CB31" s="131"/>
      <c r="CD31" s="188" t="s">
        <v>179</v>
      </c>
      <c r="CE31" s="188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88" t="s">
        <v>202</v>
      </c>
      <c r="CT31" s="188"/>
      <c r="CU31" s="188"/>
      <c r="CV31" s="188"/>
      <c r="CW31" s="188"/>
      <c r="CX31" s="188"/>
      <c r="CY31" s="131"/>
      <c r="DA31" s="188" t="s">
        <v>179</v>
      </c>
      <c r="DB31" s="188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88" t="s">
        <v>202</v>
      </c>
      <c r="DQ31" s="188"/>
      <c r="DR31" s="188"/>
      <c r="DS31" s="188"/>
      <c r="DT31" s="188"/>
      <c r="DU31" s="188"/>
      <c r="DV31" s="131"/>
      <c r="DX31" s="188" t="s">
        <v>179</v>
      </c>
      <c r="DY31" s="188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88" t="s">
        <v>202</v>
      </c>
      <c r="EN31" s="188"/>
      <c r="EO31" s="188"/>
      <c r="EP31" s="188"/>
      <c r="EQ31" s="188"/>
      <c r="ER31" s="188"/>
      <c r="ES31" s="188"/>
      <c r="ET31" s="188"/>
      <c r="EU31" s="131"/>
      <c r="EW31" s="188" t="s">
        <v>179</v>
      </c>
      <c r="EX31" s="188"/>
      <c r="EY31" s="12"/>
      <c r="EZ31" s="12"/>
      <c r="FA31" s="12"/>
      <c r="FB31" s="12"/>
      <c r="FC31" s="12"/>
      <c r="FD31" s="12"/>
      <c r="FE31" s="231" t="s">
        <v>202</v>
      </c>
      <c r="FF31" s="231"/>
      <c r="FG31" s="231"/>
      <c r="FH31" s="231"/>
      <c r="FI31" s="231"/>
      <c r="FJ31" s="12"/>
      <c r="FK31" s="188" t="s">
        <v>179</v>
      </c>
      <c r="FL31" s="188"/>
      <c r="FR31" s="231" t="s">
        <v>202</v>
      </c>
      <c r="FS31" s="231"/>
      <c r="FT31" s="231"/>
      <c r="FU31" s="231"/>
    </row>
    <row r="32" spans="62:74" ht="12.75"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</sheetData>
  <mergeCells count="246">
    <mergeCell ref="FN3:FU3"/>
    <mergeCell ref="FK26:FL26"/>
    <mergeCell ref="FR25:FU25"/>
    <mergeCell ref="FR31:FU31"/>
    <mergeCell ref="FR26:FU26"/>
    <mergeCell ref="FP5:FQ5"/>
    <mergeCell ref="FR5:FS5"/>
    <mergeCell ref="FU5:FU6"/>
    <mergeCell ref="FV5:FV6"/>
    <mergeCell ref="FP6:FQ6"/>
    <mergeCell ref="FR6:FS6"/>
    <mergeCell ref="FJ5:FJ7"/>
    <mergeCell ref="FK5:FK7"/>
    <mergeCell ref="FL5:FM7"/>
    <mergeCell ref="FN5:FN7"/>
    <mergeCell ref="EW1:EZ1"/>
    <mergeCell ref="EW2:EZ2"/>
    <mergeCell ref="EW3:EY3"/>
    <mergeCell ref="FK1:FN1"/>
    <mergeCell ref="FK2:FN2"/>
    <mergeCell ref="FK3:FM3"/>
    <mergeCell ref="EW31:EX31"/>
    <mergeCell ref="FE26:FI26"/>
    <mergeCell ref="FE31:FI31"/>
    <mergeCell ref="FK31:FL31"/>
    <mergeCell ref="EV5:EV7"/>
    <mergeCell ref="EW5:EW7"/>
    <mergeCell ref="EX5:EY7"/>
    <mergeCell ref="EZ5:EZ7"/>
    <mergeCell ref="EW24:FI24"/>
    <mergeCell ref="EW26:EX26"/>
    <mergeCell ref="FD25:FI25"/>
    <mergeCell ref="FL24:FU24"/>
    <mergeCell ref="DX31:DY31"/>
    <mergeCell ref="EM31:ET31"/>
    <mergeCell ref="DX24:EU24"/>
    <mergeCell ref="EL25:EU25"/>
    <mergeCell ref="DX26:DY26"/>
    <mergeCell ref="EM26:EU26"/>
    <mergeCell ref="ET5:EU5"/>
    <mergeCell ref="EB6:EC6"/>
    <mergeCell ref="ED6:EE6"/>
    <mergeCell ref="EF6:EG6"/>
    <mergeCell ref="EH6:EI6"/>
    <mergeCell ref="EJ6:EK6"/>
    <mergeCell ref="EL6:EM6"/>
    <mergeCell ref="EN6:EO6"/>
    <mergeCell ref="EP6:EQ6"/>
    <mergeCell ref="ET6:EU6"/>
    <mergeCell ref="EJ5:EK5"/>
    <mergeCell ref="EL5:EM5"/>
    <mergeCell ref="EN5:EO5"/>
    <mergeCell ref="EP5:EQ5"/>
    <mergeCell ref="EB5:EC5"/>
    <mergeCell ref="ED5:EE5"/>
    <mergeCell ref="EF5:EG5"/>
    <mergeCell ref="EH5:EI5"/>
    <mergeCell ref="DW5:DW7"/>
    <mergeCell ref="DX5:DX7"/>
    <mergeCell ref="DY5:DZ7"/>
    <mergeCell ref="EA5:EA7"/>
    <mergeCell ref="DX1:EA1"/>
    <mergeCell ref="DX2:EA2"/>
    <mergeCell ref="DX3:DZ3"/>
    <mergeCell ref="EA3:EU3"/>
    <mergeCell ref="BV31:CA31"/>
    <mergeCell ref="AL31:AM31"/>
    <mergeCell ref="AU31:BC31"/>
    <mergeCell ref="AL24:BC24"/>
    <mergeCell ref="AT25:BC25"/>
    <mergeCell ref="AL26:AM26"/>
    <mergeCell ref="AU26:BC26"/>
    <mergeCell ref="BG26:BH26"/>
    <mergeCell ref="BV26:CB26"/>
    <mergeCell ref="BG31:BH31"/>
    <mergeCell ref="AX5:AY5"/>
    <mergeCell ref="AZ5:BA5"/>
    <mergeCell ref="BB5:BC5"/>
    <mergeCell ref="AP6:AQ6"/>
    <mergeCell ref="AR6:AS6"/>
    <mergeCell ref="AT6:AU6"/>
    <mergeCell ref="AV6:AW6"/>
    <mergeCell ref="AX6:AY6"/>
    <mergeCell ref="AZ6:BA6"/>
    <mergeCell ref="BB6:BC6"/>
    <mergeCell ref="AP5:AQ5"/>
    <mergeCell ref="AR5:AS5"/>
    <mergeCell ref="AT5:AU5"/>
    <mergeCell ref="AV5:AW5"/>
    <mergeCell ref="AK5:AK7"/>
    <mergeCell ref="AL5:AL7"/>
    <mergeCell ref="AM5:AN7"/>
    <mergeCell ref="AO5:AO7"/>
    <mergeCell ref="AL1:AO1"/>
    <mergeCell ref="AL2:AO2"/>
    <mergeCell ref="AL3:AN3"/>
    <mergeCell ref="AO3:BC3"/>
    <mergeCell ref="AG5:AH5"/>
    <mergeCell ref="AG6:AH6"/>
    <mergeCell ref="A5:A7"/>
    <mergeCell ref="B3:D3"/>
    <mergeCell ref="P6:Q6"/>
    <mergeCell ref="L6:M6"/>
    <mergeCell ref="N6:O6"/>
    <mergeCell ref="J6:K6"/>
    <mergeCell ref="F5:G5"/>
    <mergeCell ref="F6:G6"/>
    <mergeCell ref="B1:E1"/>
    <mergeCell ref="B2:E2"/>
    <mergeCell ref="B5:B7"/>
    <mergeCell ref="C5:D7"/>
    <mergeCell ref="J5:K5"/>
    <mergeCell ref="L5:M5"/>
    <mergeCell ref="E3:Q3"/>
    <mergeCell ref="H5:I5"/>
    <mergeCell ref="P5:Q5"/>
    <mergeCell ref="N5:O5"/>
    <mergeCell ref="E5:E7"/>
    <mergeCell ref="H6:I6"/>
    <mergeCell ref="B24:Q24"/>
    <mergeCell ref="B26:C26"/>
    <mergeCell ref="B31:C31"/>
    <mergeCell ref="J25:Q25"/>
    <mergeCell ref="K26:Q26"/>
    <mergeCell ref="K31:Q31"/>
    <mergeCell ref="S1:V1"/>
    <mergeCell ref="S2:V2"/>
    <mergeCell ref="S3:U3"/>
    <mergeCell ref="V3:AJ3"/>
    <mergeCell ref="AA5:AB5"/>
    <mergeCell ref="AC5:AD5"/>
    <mergeCell ref="R5:R7"/>
    <mergeCell ref="S5:S7"/>
    <mergeCell ref="T5:U7"/>
    <mergeCell ref="V5:V7"/>
    <mergeCell ref="AE5:AF5"/>
    <mergeCell ref="AI5:AJ5"/>
    <mergeCell ref="W6:X6"/>
    <mergeCell ref="Y6:Z6"/>
    <mergeCell ref="AA6:AB6"/>
    <mergeCell ref="AC6:AD6"/>
    <mergeCell ref="AE6:AF6"/>
    <mergeCell ref="AI6:AJ6"/>
    <mergeCell ref="W5:X5"/>
    <mergeCell ref="Y5:Z5"/>
    <mergeCell ref="S31:T31"/>
    <mergeCell ref="AB31:AJ31"/>
    <mergeCell ref="S24:AJ24"/>
    <mergeCell ref="AA25:AJ25"/>
    <mergeCell ref="S26:T26"/>
    <mergeCell ref="AB26:AJ26"/>
    <mergeCell ref="BG1:BJ1"/>
    <mergeCell ref="BG2:BJ2"/>
    <mergeCell ref="BG3:BI3"/>
    <mergeCell ref="BJ3:CB3"/>
    <mergeCell ref="BF5:BF7"/>
    <mergeCell ref="BG5:BG7"/>
    <mergeCell ref="BH5:BI7"/>
    <mergeCell ref="BJ5:BJ7"/>
    <mergeCell ref="BW5:BX5"/>
    <mergeCell ref="BK6:BL6"/>
    <mergeCell ref="BM6:BN6"/>
    <mergeCell ref="BO6:BP6"/>
    <mergeCell ref="BK5:BL5"/>
    <mergeCell ref="BM5:BN5"/>
    <mergeCell ref="BO5:BP5"/>
    <mergeCell ref="BQ5:BR5"/>
    <mergeCell ref="BS5:BT5"/>
    <mergeCell ref="BU5:BV5"/>
    <mergeCell ref="BG24:CB24"/>
    <mergeCell ref="BQ6:BR6"/>
    <mergeCell ref="BS6:BT6"/>
    <mergeCell ref="BU6:BV6"/>
    <mergeCell ref="BY6:BZ6"/>
    <mergeCell ref="CA6:CB6"/>
    <mergeCell ref="CD1:CG1"/>
    <mergeCell ref="CD2:CG2"/>
    <mergeCell ref="CD3:CF3"/>
    <mergeCell ref="BU25:CB25"/>
    <mergeCell ref="BY5:BZ5"/>
    <mergeCell ref="CA5:CB5"/>
    <mergeCell ref="CC5:CC7"/>
    <mergeCell ref="CD5:CD7"/>
    <mergeCell ref="CE5:CF7"/>
    <mergeCell ref="CG5:CG7"/>
    <mergeCell ref="CN6:CO6"/>
    <mergeCell ref="CP6:CQ6"/>
    <mergeCell ref="CR6:CS6"/>
    <mergeCell ref="CH5:CI5"/>
    <mergeCell ref="CJ5:CK5"/>
    <mergeCell ref="CL5:CM5"/>
    <mergeCell ref="CN5:CO5"/>
    <mergeCell ref="CG3:CY3"/>
    <mergeCell ref="CV5:CW5"/>
    <mergeCell ref="CX5:CY5"/>
    <mergeCell ref="CV6:CW6"/>
    <mergeCell ref="CX6:CY6"/>
    <mergeCell ref="CP5:CQ5"/>
    <mergeCell ref="CR5:CS5"/>
    <mergeCell ref="CT5:CU5"/>
    <mergeCell ref="CH6:CI6"/>
    <mergeCell ref="CJ6:CK6"/>
    <mergeCell ref="CS31:CX31"/>
    <mergeCell ref="CT6:CU6"/>
    <mergeCell ref="BD5:BE5"/>
    <mergeCell ref="BD6:BE6"/>
    <mergeCell ref="CD31:CE31"/>
    <mergeCell ref="CD24:CY24"/>
    <mergeCell ref="CR25:CY25"/>
    <mergeCell ref="CS26:CY26"/>
    <mergeCell ref="CD26:CE26"/>
    <mergeCell ref="CL6:CM6"/>
    <mergeCell ref="DA1:DD1"/>
    <mergeCell ref="DA2:DD2"/>
    <mergeCell ref="DA3:DC3"/>
    <mergeCell ref="DD3:DV3"/>
    <mergeCell ref="CZ5:CZ7"/>
    <mergeCell ref="DA5:DA7"/>
    <mergeCell ref="DB5:DC7"/>
    <mergeCell ref="DD5:DD7"/>
    <mergeCell ref="DE5:DF5"/>
    <mergeCell ref="DG5:DH5"/>
    <mergeCell ref="DI5:DJ5"/>
    <mergeCell ref="DK5:DL5"/>
    <mergeCell ref="DM5:DN5"/>
    <mergeCell ref="DO5:DP5"/>
    <mergeCell ref="DQ5:DR5"/>
    <mergeCell ref="DS5:DT5"/>
    <mergeCell ref="DO6:DP6"/>
    <mergeCell ref="DQ6:DR6"/>
    <mergeCell ref="DS6:DT6"/>
    <mergeCell ref="DU6:DV6"/>
    <mergeCell ref="DG6:DH6"/>
    <mergeCell ref="DI6:DJ6"/>
    <mergeCell ref="DK6:DL6"/>
    <mergeCell ref="DM6:DN6"/>
    <mergeCell ref="ER5:ES5"/>
    <mergeCell ref="ER6:ES6"/>
    <mergeCell ref="DA31:DB31"/>
    <mergeCell ref="DP31:DU31"/>
    <mergeCell ref="DA24:DV24"/>
    <mergeCell ref="DO25:DV25"/>
    <mergeCell ref="DA26:DB26"/>
    <mergeCell ref="DP26:DV26"/>
    <mergeCell ref="DU5:DV5"/>
    <mergeCell ref="DE6:DF6"/>
  </mergeCells>
  <conditionalFormatting sqref="BQ8:BQ23 BC19:BC21 AW12 BC13 DQ8:DQ23 CV8:CV23 BW8:BW23 BU8:BU23 AH11 BS8:BS23 AW19 AS23 AH20 G22:G23 O19 M19 O9:O10 O12:O13 O16 M13 K13 AQ9:AQ10 AQ15 AQ20:AQ21 X20 H8:H23 J8:J23 L8:L23 N8:N23 F8:F23 AA8:AA23 AC8:AC23 AE8:AE23 W8:W23 AG8:AG23 Y8:Y23 AX8:AX23 AP8:AP23 AZ8:AZ23 AR8:AR23 BB8:BB23 AT8:AT23 AV8:AV23 AD13 AD23 AY9 AY13 AY21 Z20 AS13 AS18 AS21 BY8:BY23 BX18 CR8:CR23 BC23 CT8:CT23 CN8:CN23 CP8:CP23 CS11 BT21 DS8:DS23 DM8:DM23 DK8:DK23 DO8:DO23 DN21 DR11 EN8:EN23 EP8:EP23 EH8:EH23 EO11 EJ8:EJ23 EK21 EL8:EL23 FT8:FT23">
    <cfRule type="cellIs" priority="1" dxfId="0" operator="lessThan" stopIfTrue="1">
      <formula>5</formula>
    </cfRule>
  </conditionalFormatting>
  <conditionalFormatting sqref="FU8:FU23">
    <cfRule type="cellIs" priority="2" dxfId="1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8"/>
  <sheetViews>
    <sheetView workbookViewId="0" topLeftCell="AU1">
      <selection activeCell="A18" sqref="A18:IV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92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92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92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92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92" customWidth="1"/>
    <col min="68" max="68" width="7.28125" style="0" customWidth="1"/>
    <col min="69" max="69" width="7.57421875" style="0" customWidth="1"/>
  </cols>
  <sheetData>
    <row r="1" spans="2:70" ht="14.25"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</row>
    <row r="2" spans="2:70" ht="14.25">
      <c r="B2" s="83" t="s">
        <v>123</v>
      </c>
      <c r="C2" s="83"/>
      <c r="D2" s="83"/>
      <c r="E2" s="83"/>
      <c r="F2" s="210" t="s">
        <v>124</v>
      </c>
      <c r="G2" s="210"/>
      <c r="H2" s="210"/>
      <c r="I2" s="210"/>
      <c r="J2" s="210"/>
      <c r="K2" s="210"/>
      <c r="L2" s="210"/>
      <c r="M2" s="210"/>
      <c r="N2" s="83"/>
      <c r="P2" s="83" t="s">
        <v>123</v>
      </c>
      <c r="Q2" s="83"/>
      <c r="R2" s="83"/>
      <c r="S2" s="83"/>
      <c r="T2" s="210" t="s">
        <v>124</v>
      </c>
      <c r="U2" s="210"/>
      <c r="V2" s="210"/>
      <c r="W2" s="210"/>
      <c r="X2" s="210"/>
      <c r="Y2" s="210"/>
      <c r="Z2" s="210"/>
      <c r="AA2" s="210"/>
      <c r="AB2" s="83"/>
      <c r="AD2" s="83" t="s">
        <v>123</v>
      </c>
      <c r="AE2" s="83"/>
      <c r="AF2" s="83"/>
      <c r="AG2" s="83"/>
      <c r="AH2" s="210" t="s">
        <v>124</v>
      </c>
      <c r="AI2" s="210"/>
      <c r="AJ2" s="210"/>
      <c r="AK2" s="210"/>
      <c r="AL2" s="210"/>
      <c r="AM2" s="210"/>
      <c r="AN2" s="210"/>
      <c r="AO2" s="210"/>
      <c r="AP2" s="83"/>
      <c r="AR2" s="83" t="s">
        <v>123</v>
      </c>
      <c r="AS2" s="83"/>
      <c r="AT2" s="83"/>
      <c r="AU2" s="83"/>
      <c r="AV2" s="210" t="s">
        <v>124</v>
      </c>
      <c r="AW2" s="210"/>
      <c r="AX2" s="210"/>
      <c r="AY2" s="210"/>
      <c r="AZ2" s="210"/>
      <c r="BA2" s="210"/>
      <c r="BB2" s="210"/>
      <c r="BC2" s="210"/>
      <c r="BD2" s="83"/>
      <c r="BF2" s="83" t="s">
        <v>123</v>
      </c>
      <c r="BG2" s="83"/>
      <c r="BH2" s="83"/>
      <c r="BI2" s="83"/>
      <c r="BJ2" s="210" t="s">
        <v>124</v>
      </c>
      <c r="BK2" s="210"/>
      <c r="BL2" s="210"/>
      <c r="BM2" s="210"/>
      <c r="BN2" s="210"/>
      <c r="BO2" s="210"/>
      <c r="BP2" s="210"/>
      <c r="BQ2" s="210"/>
      <c r="BR2" s="83"/>
    </row>
    <row r="3" spans="2:70" ht="12.75"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</row>
    <row r="4" spans="2:70" ht="12.75">
      <c r="B4" s="211" t="s">
        <v>134</v>
      </c>
      <c r="C4" s="212"/>
      <c r="D4" s="212"/>
      <c r="E4" s="212"/>
      <c r="F4" s="213" t="s">
        <v>125</v>
      </c>
      <c r="G4" s="213"/>
      <c r="H4" s="213"/>
      <c r="I4" s="213"/>
      <c r="J4" s="213"/>
      <c r="K4" s="213"/>
      <c r="L4" s="213"/>
      <c r="M4" s="213"/>
      <c r="N4" s="213"/>
      <c r="P4" s="211" t="s">
        <v>134</v>
      </c>
      <c r="Q4" s="212"/>
      <c r="R4" s="212"/>
      <c r="S4" s="212"/>
      <c r="T4" s="213" t="s">
        <v>135</v>
      </c>
      <c r="U4" s="213"/>
      <c r="V4" s="213"/>
      <c r="W4" s="213"/>
      <c r="X4" s="213"/>
      <c r="Y4" s="213"/>
      <c r="Z4" s="213"/>
      <c r="AA4" s="213"/>
      <c r="AB4" s="213"/>
      <c r="AD4" s="211" t="s">
        <v>134</v>
      </c>
      <c r="AE4" s="212"/>
      <c r="AF4" s="212"/>
      <c r="AG4" s="212"/>
      <c r="AH4" s="213" t="s">
        <v>136</v>
      </c>
      <c r="AI4" s="213"/>
      <c r="AJ4" s="213"/>
      <c r="AK4" s="213"/>
      <c r="AL4" s="213"/>
      <c r="AM4" s="213"/>
      <c r="AN4" s="213"/>
      <c r="AO4" s="213"/>
      <c r="AP4" s="213"/>
      <c r="AR4" s="211" t="s">
        <v>134</v>
      </c>
      <c r="AS4" s="212"/>
      <c r="AT4" s="212"/>
      <c r="AU4" s="212"/>
      <c r="AV4" s="213" t="s">
        <v>137</v>
      </c>
      <c r="AW4" s="213"/>
      <c r="AX4" s="213"/>
      <c r="AY4" s="213"/>
      <c r="AZ4" s="213"/>
      <c r="BA4" s="213"/>
      <c r="BB4" s="213"/>
      <c r="BC4" s="213"/>
      <c r="BD4" s="213"/>
      <c r="BF4" s="211" t="s">
        <v>134</v>
      </c>
      <c r="BG4" s="212"/>
      <c r="BH4" s="212"/>
      <c r="BI4" s="212"/>
      <c r="BJ4" s="213" t="s">
        <v>143</v>
      </c>
      <c r="BK4" s="213"/>
      <c r="BL4" s="213"/>
      <c r="BM4" s="213"/>
      <c r="BN4" s="213"/>
      <c r="BO4" s="213"/>
      <c r="BP4" s="213"/>
      <c r="BQ4" s="213"/>
      <c r="BR4" s="213"/>
    </row>
    <row r="5" spans="1:70" ht="12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</row>
    <row r="6" spans="1:70" ht="12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</row>
    <row r="7" spans="1:70" ht="14.2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</row>
    <row r="8" spans="1:70" ht="14.25">
      <c r="A8" s="31">
        <v>1</v>
      </c>
      <c r="B8" s="69" t="s">
        <v>56</v>
      </c>
      <c r="C8" s="70" t="s">
        <v>57</v>
      </c>
      <c r="D8" s="71" t="s">
        <v>53</v>
      </c>
      <c r="E8" s="77" t="s">
        <v>99</v>
      </c>
      <c r="F8" s="89">
        <v>6</v>
      </c>
      <c r="G8" s="89">
        <v>6</v>
      </c>
      <c r="H8" s="89">
        <v>7</v>
      </c>
      <c r="I8" s="89">
        <v>6</v>
      </c>
      <c r="J8" s="89"/>
      <c r="K8" s="90">
        <v>4</v>
      </c>
      <c r="L8" s="89"/>
      <c r="M8" s="91">
        <f>ROUND((SUM(F8:J8)/4*0.3+K8*0.7),0)</f>
        <v>5</v>
      </c>
      <c r="N8" s="89"/>
      <c r="O8" s="31">
        <v>1</v>
      </c>
      <c r="P8" s="69" t="s">
        <v>56</v>
      </c>
      <c r="Q8" s="70" t="s">
        <v>57</v>
      </c>
      <c r="R8" s="71" t="s">
        <v>53</v>
      </c>
      <c r="S8" s="77" t="s">
        <v>99</v>
      </c>
      <c r="T8" s="89">
        <v>6</v>
      </c>
      <c r="U8" s="89">
        <v>5</v>
      </c>
      <c r="V8" s="89">
        <v>6</v>
      </c>
      <c r="W8" s="89">
        <v>7</v>
      </c>
      <c r="X8" s="89"/>
      <c r="Y8" s="90">
        <v>5</v>
      </c>
      <c r="Z8" s="89"/>
      <c r="AA8" s="91">
        <f>ROUND((SUM(T8:X8)/4*0.3+Y8*0.7),0)</f>
        <v>5</v>
      </c>
      <c r="AB8" s="89"/>
      <c r="AC8" s="31">
        <v>1</v>
      </c>
      <c r="AD8" s="69" t="s">
        <v>56</v>
      </c>
      <c r="AE8" s="70" t="s">
        <v>57</v>
      </c>
      <c r="AF8" s="71" t="s">
        <v>53</v>
      </c>
      <c r="AG8" s="77" t="s">
        <v>99</v>
      </c>
      <c r="AH8" s="89">
        <v>5</v>
      </c>
      <c r="AI8" s="89">
        <v>5</v>
      </c>
      <c r="AJ8" s="89">
        <v>5</v>
      </c>
      <c r="AK8" s="89"/>
      <c r="AL8" s="89"/>
      <c r="AM8" s="90">
        <v>6</v>
      </c>
      <c r="AN8" s="89"/>
      <c r="AO8" s="91">
        <f>ROUND((SUM(AH8:AL8)/3*0.3+AM8*0.7),0)</f>
        <v>6</v>
      </c>
      <c r="AP8" s="89"/>
      <c r="AQ8" s="31">
        <v>1</v>
      </c>
      <c r="AR8" s="69" t="s">
        <v>56</v>
      </c>
      <c r="AS8" s="70" t="s">
        <v>57</v>
      </c>
      <c r="AT8" s="71" t="s">
        <v>53</v>
      </c>
      <c r="AU8" s="77" t="s">
        <v>99</v>
      </c>
      <c r="AV8" s="89">
        <v>7</v>
      </c>
      <c r="AW8" s="89">
        <v>6</v>
      </c>
      <c r="AX8" s="89">
        <v>5</v>
      </c>
      <c r="AY8" s="89"/>
      <c r="AZ8" s="89"/>
      <c r="BA8" s="90">
        <v>5</v>
      </c>
      <c r="BB8" s="89"/>
      <c r="BC8" s="91">
        <f>ROUND((SUM(AV8:AZ8)/3*0.3+BA8*0.7),0)</f>
        <v>5</v>
      </c>
      <c r="BD8" s="89"/>
      <c r="BE8" s="31">
        <v>1</v>
      </c>
      <c r="BF8" s="69" t="s">
        <v>56</v>
      </c>
      <c r="BG8" s="70" t="s">
        <v>57</v>
      </c>
      <c r="BH8" s="71" t="s">
        <v>53</v>
      </c>
      <c r="BI8" s="77" t="s">
        <v>99</v>
      </c>
      <c r="BJ8" s="89"/>
      <c r="BK8" s="89"/>
      <c r="BL8" s="89"/>
      <c r="BM8" s="89"/>
      <c r="BN8" s="89"/>
      <c r="BO8" s="90"/>
      <c r="BP8" s="89"/>
      <c r="BQ8" s="91">
        <f>ROUND((SUM(BJ8:BN8)/1*0.3+BO8*0.7),0)</f>
        <v>0</v>
      </c>
      <c r="BR8" s="89"/>
    </row>
    <row r="9" spans="1:70" ht="14.25">
      <c r="A9" s="31">
        <v>2</v>
      </c>
      <c r="B9" s="69" t="s">
        <v>58</v>
      </c>
      <c r="C9" s="70" t="s">
        <v>52</v>
      </c>
      <c r="D9" s="71" t="s">
        <v>59</v>
      </c>
      <c r="E9" s="77" t="s">
        <v>100</v>
      </c>
      <c r="F9" s="89">
        <v>6</v>
      </c>
      <c r="G9" s="89">
        <v>7</v>
      </c>
      <c r="H9" s="89">
        <v>7</v>
      </c>
      <c r="I9" s="89">
        <v>6</v>
      </c>
      <c r="J9" s="89"/>
      <c r="K9" s="90">
        <v>7</v>
      </c>
      <c r="L9" s="89"/>
      <c r="M9" s="91">
        <f aca="true" t="shared" si="0" ref="M9:M26">ROUND((SUM(F9:J9)/4*0.3+K9*0.7),0)</f>
        <v>7</v>
      </c>
      <c r="N9" s="89"/>
      <c r="O9" s="31">
        <v>2</v>
      </c>
      <c r="P9" s="69" t="s">
        <v>58</v>
      </c>
      <c r="Q9" s="70" t="s">
        <v>52</v>
      </c>
      <c r="R9" s="71" t="s">
        <v>59</v>
      </c>
      <c r="S9" s="77" t="s">
        <v>100</v>
      </c>
      <c r="T9" s="89">
        <v>5</v>
      </c>
      <c r="U9" s="89">
        <v>6</v>
      </c>
      <c r="V9" s="89">
        <v>7</v>
      </c>
      <c r="W9" s="89">
        <v>6</v>
      </c>
      <c r="X9" s="89"/>
      <c r="Y9" s="90">
        <v>5</v>
      </c>
      <c r="Z9" s="89"/>
      <c r="AA9" s="91">
        <f aca="true" t="shared" si="1" ref="AA9:AA28">ROUND((SUM(T9:X9)/4*0.3+Y9*0.7),0)</f>
        <v>5</v>
      </c>
      <c r="AB9" s="89"/>
      <c r="AC9" s="31">
        <v>2</v>
      </c>
      <c r="AD9" s="69" t="s">
        <v>58</v>
      </c>
      <c r="AE9" s="70" t="s">
        <v>52</v>
      </c>
      <c r="AF9" s="71" t="s">
        <v>59</v>
      </c>
      <c r="AG9" s="77" t="s">
        <v>100</v>
      </c>
      <c r="AH9" s="89">
        <v>7</v>
      </c>
      <c r="AI9" s="89">
        <v>7</v>
      </c>
      <c r="AJ9" s="89">
        <v>5</v>
      </c>
      <c r="AK9" s="89"/>
      <c r="AL9" s="89"/>
      <c r="AM9" s="90">
        <v>6.5</v>
      </c>
      <c r="AN9" s="89"/>
      <c r="AO9" s="91">
        <f aca="true" t="shared" si="2" ref="AO9:AO27">ROUND((SUM(AH9:AL9)/3*0.3+AM9*0.7),0)</f>
        <v>6</v>
      </c>
      <c r="AP9" s="89"/>
      <c r="AQ9" s="31">
        <v>2</v>
      </c>
      <c r="AR9" s="69" t="s">
        <v>58</v>
      </c>
      <c r="AS9" s="70" t="s">
        <v>52</v>
      </c>
      <c r="AT9" s="71" t="s">
        <v>59</v>
      </c>
      <c r="AU9" s="77" t="s">
        <v>100</v>
      </c>
      <c r="AV9" s="89">
        <v>6</v>
      </c>
      <c r="AW9" s="89">
        <v>7</v>
      </c>
      <c r="AX9" s="89">
        <v>7</v>
      </c>
      <c r="AY9" s="89"/>
      <c r="AZ9" s="89"/>
      <c r="BA9" s="90">
        <v>5</v>
      </c>
      <c r="BB9" s="89"/>
      <c r="BC9" s="91">
        <f aca="true" t="shared" si="3" ref="BC9:BC27">ROUND((SUM(AV9:AZ9)/3*0.3+BA9*0.7),0)</f>
        <v>6</v>
      </c>
      <c r="BD9" s="89"/>
      <c r="BE9" s="31">
        <v>2</v>
      </c>
      <c r="BF9" s="69" t="s">
        <v>58</v>
      </c>
      <c r="BG9" s="70" t="s">
        <v>52</v>
      </c>
      <c r="BH9" s="71" t="s">
        <v>59</v>
      </c>
      <c r="BI9" s="77" t="s">
        <v>100</v>
      </c>
      <c r="BJ9" s="89">
        <v>6</v>
      </c>
      <c r="BK9" s="89"/>
      <c r="BL9" s="89"/>
      <c r="BM9" s="89"/>
      <c r="BN9" s="89"/>
      <c r="BO9" s="90">
        <v>5</v>
      </c>
      <c r="BP9" s="89"/>
      <c r="BQ9" s="91">
        <f aca="true" t="shared" si="4" ref="BQ9:BQ27">ROUND((SUM(BJ9:BN9)/1*0.3+BO9*0.7),0)</f>
        <v>5</v>
      </c>
      <c r="BR9" s="89"/>
    </row>
    <row r="10" spans="1:70" ht="14.25">
      <c r="A10" s="31">
        <v>3</v>
      </c>
      <c r="B10" s="69" t="s">
        <v>60</v>
      </c>
      <c r="C10" s="70" t="s">
        <v>61</v>
      </c>
      <c r="D10" s="71" t="s">
        <v>62</v>
      </c>
      <c r="E10" s="77" t="s">
        <v>101</v>
      </c>
      <c r="F10" s="89">
        <v>6</v>
      </c>
      <c r="G10" s="89">
        <v>5</v>
      </c>
      <c r="H10" s="89">
        <v>6</v>
      </c>
      <c r="I10" s="89">
        <v>6</v>
      </c>
      <c r="J10" s="89"/>
      <c r="K10" s="90">
        <v>5</v>
      </c>
      <c r="L10" s="89"/>
      <c r="M10" s="91">
        <f t="shared" si="0"/>
        <v>5</v>
      </c>
      <c r="N10" s="89"/>
      <c r="O10" s="31">
        <v>3</v>
      </c>
      <c r="P10" s="69" t="s">
        <v>60</v>
      </c>
      <c r="Q10" s="70" t="s">
        <v>61</v>
      </c>
      <c r="R10" s="71" t="s">
        <v>62</v>
      </c>
      <c r="S10" s="77" t="s">
        <v>101</v>
      </c>
      <c r="T10" s="89">
        <v>7</v>
      </c>
      <c r="U10" s="89">
        <v>5</v>
      </c>
      <c r="V10" s="89">
        <v>6</v>
      </c>
      <c r="W10" s="89">
        <v>6</v>
      </c>
      <c r="X10" s="89"/>
      <c r="Y10" s="90">
        <v>5</v>
      </c>
      <c r="Z10" s="89"/>
      <c r="AA10" s="91">
        <f t="shared" si="1"/>
        <v>5</v>
      </c>
      <c r="AB10" s="89"/>
      <c r="AC10" s="31">
        <v>3</v>
      </c>
      <c r="AD10" s="69" t="s">
        <v>60</v>
      </c>
      <c r="AE10" s="70" t="s">
        <v>61</v>
      </c>
      <c r="AF10" s="71" t="s">
        <v>62</v>
      </c>
      <c r="AG10" s="77" t="s">
        <v>101</v>
      </c>
      <c r="AH10" s="89">
        <v>7</v>
      </c>
      <c r="AI10" s="89">
        <v>7</v>
      </c>
      <c r="AJ10" s="89">
        <v>5</v>
      </c>
      <c r="AK10" s="89"/>
      <c r="AL10" s="89"/>
      <c r="AM10" s="90">
        <v>6</v>
      </c>
      <c r="AN10" s="89"/>
      <c r="AO10" s="91">
        <f t="shared" si="2"/>
        <v>6</v>
      </c>
      <c r="AP10" s="89"/>
      <c r="AQ10" s="31">
        <v>3</v>
      </c>
      <c r="AR10" s="69" t="s">
        <v>60</v>
      </c>
      <c r="AS10" s="70" t="s">
        <v>61</v>
      </c>
      <c r="AT10" s="71" t="s">
        <v>62</v>
      </c>
      <c r="AU10" s="77" t="s">
        <v>101</v>
      </c>
      <c r="AV10" s="89">
        <v>5</v>
      </c>
      <c r="AW10" s="89">
        <v>7</v>
      </c>
      <c r="AX10" s="89">
        <v>7</v>
      </c>
      <c r="AY10" s="89"/>
      <c r="AZ10" s="89"/>
      <c r="BA10" s="90">
        <v>5</v>
      </c>
      <c r="BB10" s="89"/>
      <c r="BC10" s="91">
        <f t="shared" si="3"/>
        <v>5</v>
      </c>
      <c r="BD10" s="89"/>
      <c r="BE10" s="31">
        <v>3</v>
      </c>
      <c r="BF10" s="69" t="s">
        <v>60</v>
      </c>
      <c r="BG10" s="70" t="s">
        <v>61</v>
      </c>
      <c r="BH10" s="71" t="s">
        <v>62</v>
      </c>
      <c r="BI10" s="77" t="s">
        <v>101</v>
      </c>
      <c r="BJ10" s="89">
        <v>5</v>
      </c>
      <c r="BK10" s="89"/>
      <c r="BL10" s="89"/>
      <c r="BM10" s="89"/>
      <c r="BN10" s="89"/>
      <c r="BO10" s="90">
        <v>3</v>
      </c>
      <c r="BP10" s="89">
        <v>6</v>
      </c>
      <c r="BQ10" s="91">
        <f t="shared" si="4"/>
        <v>4</v>
      </c>
      <c r="BR10" s="91">
        <f>ROUND((SUM(BJ10:BN10)/1*0.3+BP10*0.7),0)</f>
        <v>6</v>
      </c>
    </row>
    <row r="11" spans="1:70" ht="14.25">
      <c r="A11" s="31">
        <v>4</v>
      </c>
      <c r="B11" s="69" t="s">
        <v>63</v>
      </c>
      <c r="C11" s="72" t="s">
        <v>64</v>
      </c>
      <c r="D11" s="73" t="s">
        <v>32</v>
      </c>
      <c r="E11" s="77" t="s">
        <v>102</v>
      </c>
      <c r="F11" s="89">
        <v>5</v>
      </c>
      <c r="G11" s="89">
        <v>5</v>
      </c>
      <c r="H11" s="89">
        <v>4</v>
      </c>
      <c r="I11" s="89">
        <v>6</v>
      </c>
      <c r="J11" s="89"/>
      <c r="K11" s="90">
        <v>6</v>
      </c>
      <c r="L11" s="89"/>
      <c r="M11" s="91">
        <f t="shared" si="0"/>
        <v>6</v>
      </c>
      <c r="N11" s="89"/>
      <c r="O11" s="31">
        <v>4</v>
      </c>
      <c r="P11" s="69" t="s">
        <v>63</v>
      </c>
      <c r="Q11" s="72" t="s">
        <v>64</v>
      </c>
      <c r="R11" s="73" t="s">
        <v>32</v>
      </c>
      <c r="S11" s="77" t="s">
        <v>102</v>
      </c>
      <c r="T11" s="89">
        <v>6</v>
      </c>
      <c r="U11" s="89">
        <v>7</v>
      </c>
      <c r="V11" s="89">
        <v>5</v>
      </c>
      <c r="W11" s="89">
        <v>6</v>
      </c>
      <c r="X11" s="89"/>
      <c r="Y11" s="90">
        <v>6</v>
      </c>
      <c r="Z11" s="89"/>
      <c r="AA11" s="91">
        <f t="shared" si="1"/>
        <v>6</v>
      </c>
      <c r="AB11" s="89"/>
      <c r="AC11" s="31">
        <v>4</v>
      </c>
      <c r="AD11" s="69" t="s">
        <v>63</v>
      </c>
      <c r="AE11" s="72" t="s">
        <v>64</v>
      </c>
      <c r="AF11" s="73" t="s">
        <v>32</v>
      </c>
      <c r="AG11" s="77" t="s">
        <v>102</v>
      </c>
      <c r="AH11" s="89">
        <v>8</v>
      </c>
      <c r="AI11" s="89">
        <v>8</v>
      </c>
      <c r="AJ11" s="89">
        <v>5</v>
      </c>
      <c r="AK11" s="89"/>
      <c r="AL11" s="89"/>
      <c r="AM11" s="90">
        <v>5.5</v>
      </c>
      <c r="AN11" s="89"/>
      <c r="AO11" s="91">
        <f t="shared" si="2"/>
        <v>6</v>
      </c>
      <c r="AP11" s="89"/>
      <c r="AQ11" s="31">
        <v>4</v>
      </c>
      <c r="AR11" s="69" t="s">
        <v>63</v>
      </c>
      <c r="AS11" s="72" t="s">
        <v>64</v>
      </c>
      <c r="AT11" s="73" t="s">
        <v>32</v>
      </c>
      <c r="AU11" s="77" t="s">
        <v>102</v>
      </c>
      <c r="AV11" s="89">
        <v>7</v>
      </c>
      <c r="AW11" s="89">
        <v>6</v>
      </c>
      <c r="AX11" s="89">
        <v>6</v>
      </c>
      <c r="AY11" s="89"/>
      <c r="AZ11" s="89"/>
      <c r="BA11" s="90">
        <v>5</v>
      </c>
      <c r="BB11" s="89"/>
      <c r="BC11" s="91">
        <f t="shared" si="3"/>
        <v>5</v>
      </c>
      <c r="BD11" s="89"/>
      <c r="BE11" s="31">
        <v>4</v>
      </c>
      <c r="BF11" s="69" t="s">
        <v>63</v>
      </c>
      <c r="BG11" s="72" t="s">
        <v>64</v>
      </c>
      <c r="BH11" s="73" t="s">
        <v>32</v>
      </c>
      <c r="BI11" s="77" t="s">
        <v>102</v>
      </c>
      <c r="BJ11" s="89">
        <v>6</v>
      </c>
      <c r="BK11" s="89"/>
      <c r="BL11" s="89"/>
      <c r="BM11" s="89"/>
      <c r="BN11" s="89"/>
      <c r="BO11" s="90">
        <v>3</v>
      </c>
      <c r="BP11" s="89">
        <v>7</v>
      </c>
      <c r="BQ11" s="91">
        <f t="shared" si="4"/>
        <v>4</v>
      </c>
      <c r="BR11" s="91">
        <f>ROUND((SUM(BJ11:BN11)/1*0.3+BP11*0.7),0)</f>
        <v>7</v>
      </c>
    </row>
    <row r="12" spans="1:70" ht="14.25">
      <c r="A12" s="31">
        <v>5</v>
      </c>
      <c r="B12" s="69" t="s">
        <v>65</v>
      </c>
      <c r="C12" s="70" t="s">
        <v>66</v>
      </c>
      <c r="D12" s="71" t="s">
        <v>45</v>
      </c>
      <c r="E12" s="77" t="s">
        <v>103</v>
      </c>
      <c r="F12" s="89">
        <v>6</v>
      </c>
      <c r="G12" s="89">
        <v>6</v>
      </c>
      <c r="H12" s="89">
        <v>5</v>
      </c>
      <c r="I12" s="89">
        <v>5</v>
      </c>
      <c r="J12" s="89"/>
      <c r="K12" s="90">
        <v>6</v>
      </c>
      <c r="L12" s="89"/>
      <c r="M12" s="91">
        <f t="shared" si="0"/>
        <v>6</v>
      </c>
      <c r="N12" s="89"/>
      <c r="O12" s="31">
        <v>5</v>
      </c>
      <c r="P12" s="69" t="s">
        <v>65</v>
      </c>
      <c r="Q12" s="70" t="s">
        <v>66</v>
      </c>
      <c r="R12" s="71" t="s">
        <v>45</v>
      </c>
      <c r="S12" s="77" t="s">
        <v>103</v>
      </c>
      <c r="T12" s="89">
        <v>5</v>
      </c>
      <c r="U12" s="89">
        <v>6</v>
      </c>
      <c r="V12" s="89">
        <v>6</v>
      </c>
      <c r="W12" s="89">
        <v>7</v>
      </c>
      <c r="X12" s="89"/>
      <c r="Y12" s="90">
        <v>5</v>
      </c>
      <c r="Z12" s="89"/>
      <c r="AA12" s="91">
        <f t="shared" si="1"/>
        <v>5</v>
      </c>
      <c r="AB12" s="89"/>
      <c r="AC12" s="31">
        <v>5</v>
      </c>
      <c r="AD12" s="69" t="s">
        <v>65</v>
      </c>
      <c r="AE12" s="70" t="s">
        <v>66</v>
      </c>
      <c r="AF12" s="71" t="s">
        <v>45</v>
      </c>
      <c r="AG12" s="77" t="s">
        <v>103</v>
      </c>
      <c r="AH12" s="89">
        <v>7</v>
      </c>
      <c r="AI12" s="89">
        <v>8</v>
      </c>
      <c r="AJ12" s="89">
        <v>5</v>
      </c>
      <c r="AK12" s="89"/>
      <c r="AL12" s="89"/>
      <c r="AM12" s="90">
        <v>6.5</v>
      </c>
      <c r="AN12" s="89"/>
      <c r="AO12" s="91">
        <f t="shared" si="2"/>
        <v>7</v>
      </c>
      <c r="AP12" s="89"/>
      <c r="AQ12" s="31">
        <v>5</v>
      </c>
      <c r="AR12" s="69" t="s">
        <v>65</v>
      </c>
      <c r="AS12" s="70" t="s">
        <v>66</v>
      </c>
      <c r="AT12" s="71" t="s">
        <v>45</v>
      </c>
      <c r="AU12" s="77" t="s">
        <v>103</v>
      </c>
      <c r="AV12" s="89">
        <v>8</v>
      </c>
      <c r="AW12" s="89">
        <v>7</v>
      </c>
      <c r="AX12" s="89">
        <v>5</v>
      </c>
      <c r="AY12" s="89"/>
      <c r="AZ12" s="89"/>
      <c r="BA12" s="90">
        <v>5</v>
      </c>
      <c r="BB12" s="89"/>
      <c r="BC12" s="91">
        <f t="shared" si="3"/>
        <v>6</v>
      </c>
      <c r="BD12" s="89"/>
      <c r="BE12" s="31">
        <v>5</v>
      </c>
      <c r="BF12" s="69" t="s">
        <v>65</v>
      </c>
      <c r="BG12" s="70" t="s">
        <v>66</v>
      </c>
      <c r="BH12" s="71" t="s">
        <v>45</v>
      </c>
      <c r="BI12" s="77" t="s">
        <v>103</v>
      </c>
      <c r="BJ12" s="89">
        <v>6</v>
      </c>
      <c r="BK12" s="89"/>
      <c r="BL12" s="89"/>
      <c r="BM12" s="89"/>
      <c r="BN12" s="89"/>
      <c r="BO12" s="90">
        <v>4</v>
      </c>
      <c r="BP12" s="89"/>
      <c r="BQ12" s="91">
        <f t="shared" si="4"/>
        <v>5</v>
      </c>
      <c r="BR12" s="89"/>
    </row>
    <row r="13" spans="1:70" ht="14.25">
      <c r="A13" s="31">
        <v>6</v>
      </c>
      <c r="B13" s="69" t="s">
        <v>67</v>
      </c>
      <c r="C13" s="70" t="s">
        <v>68</v>
      </c>
      <c r="D13" s="71" t="s">
        <v>45</v>
      </c>
      <c r="E13" s="77" t="s">
        <v>104</v>
      </c>
      <c r="F13" s="89">
        <v>7</v>
      </c>
      <c r="G13" s="89">
        <v>6</v>
      </c>
      <c r="H13" s="89">
        <v>5</v>
      </c>
      <c r="I13" s="89">
        <v>6</v>
      </c>
      <c r="J13" s="89"/>
      <c r="K13" s="90">
        <v>6</v>
      </c>
      <c r="L13" s="89"/>
      <c r="M13" s="91">
        <f t="shared" si="0"/>
        <v>6</v>
      </c>
      <c r="N13" s="89"/>
      <c r="O13" s="31">
        <v>6</v>
      </c>
      <c r="P13" s="69" t="s">
        <v>67</v>
      </c>
      <c r="Q13" s="70" t="s">
        <v>68</v>
      </c>
      <c r="R13" s="71" t="s">
        <v>45</v>
      </c>
      <c r="S13" s="77" t="s">
        <v>104</v>
      </c>
      <c r="T13" s="89">
        <v>6</v>
      </c>
      <c r="U13" s="89">
        <v>5</v>
      </c>
      <c r="V13" s="89">
        <v>7</v>
      </c>
      <c r="W13" s="89">
        <v>6</v>
      </c>
      <c r="X13" s="89"/>
      <c r="Y13" s="90">
        <v>4</v>
      </c>
      <c r="Z13" s="89"/>
      <c r="AA13" s="91">
        <f t="shared" si="1"/>
        <v>5</v>
      </c>
      <c r="AB13" s="89"/>
      <c r="AC13" s="31">
        <v>6</v>
      </c>
      <c r="AD13" s="69" t="s">
        <v>67</v>
      </c>
      <c r="AE13" s="70" t="s">
        <v>68</v>
      </c>
      <c r="AF13" s="71" t="s">
        <v>45</v>
      </c>
      <c r="AG13" s="77" t="s">
        <v>104</v>
      </c>
      <c r="AH13" s="89">
        <v>5</v>
      </c>
      <c r="AI13" s="89">
        <v>8</v>
      </c>
      <c r="AJ13" s="89">
        <v>8</v>
      </c>
      <c r="AK13" s="89"/>
      <c r="AL13" s="89"/>
      <c r="AM13" s="90">
        <v>4</v>
      </c>
      <c r="AN13" s="89"/>
      <c r="AO13" s="91">
        <f t="shared" si="2"/>
        <v>5</v>
      </c>
      <c r="AP13" s="89"/>
      <c r="AQ13" s="31">
        <v>6</v>
      </c>
      <c r="AR13" s="69" t="s">
        <v>67</v>
      </c>
      <c r="AS13" s="70" t="s">
        <v>68</v>
      </c>
      <c r="AT13" s="71" t="s">
        <v>45</v>
      </c>
      <c r="AU13" s="77" t="s">
        <v>104</v>
      </c>
      <c r="AV13" s="89">
        <v>5</v>
      </c>
      <c r="AW13" s="89">
        <v>7</v>
      </c>
      <c r="AX13" s="89">
        <v>5</v>
      </c>
      <c r="AY13" s="89"/>
      <c r="AZ13" s="89"/>
      <c r="BA13" s="90">
        <v>5</v>
      </c>
      <c r="BB13" s="89"/>
      <c r="BC13" s="91">
        <f t="shared" si="3"/>
        <v>5</v>
      </c>
      <c r="BD13" s="89"/>
      <c r="BE13" s="31">
        <v>6</v>
      </c>
      <c r="BF13" s="69" t="s">
        <v>67</v>
      </c>
      <c r="BG13" s="70" t="s">
        <v>68</v>
      </c>
      <c r="BH13" s="71" t="s">
        <v>45</v>
      </c>
      <c r="BI13" s="77" t="s">
        <v>104</v>
      </c>
      <c r="BJ13" s="89">
        <v>7</v>
      </c>
      <c r="BK13" s="89"/>
      <c r="BL13" s="89"/>
      <c r="BM13" s="89"/>
      <c r="BN13" s="89"/>
      <c r="BO13" s="90">
        <v>2</v>
      </c>
      <c r="BP13" s="89">
        <v>5</v>
      </c>
      <c r="BQ13" s="91">
        <f t="shared" si="4"/>
        <v>4</v>
      </c>
      <c r="BR13" s="91">
        <f>ROUND((SUM(BJ13:BN13)/1*0.3+BP13*0.7),0)</f>
        <v>6</v>
      </c>
    </row>
    <row r="14" spans="1:70" ht="14.25">
      <c r="A14" s="31">
        <v>7</v>
      </c>
      <c r="B14" s="69" t="s">
        <v>69</v>
      </c>
      <c r="C14" s="70" t="s">
        <v>70</v>
      </c>
      <c r="D14" s="71" t="s">
        <v>71</v>
      </c>
      <c r="E14" s="77" t="s">
        <v>105</v>
      </c>
      <c r="F14" s="89">
        <v>7</v>
      </c>
      <c r="G14" s="89">
        <v>6</v>
      </c>
      <c r="H14" s="89">
        <v>8</v>
      </c>
      <c r="I14" s="89">
        <v>7</v>
      </c>
      <c r="J14" s="89"/>
      <c r="K14" s="90">
        <v>5</v>
      </c>
      <c r="L14" s="89"/>
      <c r="M14" s="91">
        <f t="shared" si="0"/>
        <v>6</v>
      </c>
      <c r="N14" s="89"/>
      <c r="O14" s="31">
        <v>7</v>
      </c>
      <c r="P14" s="69" t="s">
        <v>69</v>
      </c>
      <c r="Q14" s="70" t="s">
        <v>70</v>
      </c>
      <c r="R14" s="71" t="s">
        <v>71</v>
      </c>
      <c r="S14" s="77" t="s">
        <v>105</v>
      </c>
      <c r="T14" s="89">
        <v>7</v>
      </c>
      <c r="U14" s="89">
        <v>6</v>
      </c>
      <c r="V14" s="89">
        <v>6</v>
      </c>
      <c r="W14" s="89">
        <v>5</v>
      </c>
      <c r="X14" s="89"/>
      <c r="Y14" s="90">
        <v>5</v>
      </c>
      <c r="Z14" s="89"/>
      <c r="AA14" s="91">
        <f t="shared" si="1"/>
        <v>5</v>
      </c>
      <c r="AB14" s="89"/>
      <c r="AC14" s="31">
        <v>7</v>
      </c>
      <c r="AD14" s="69" t="s">
        <v>69</v>
      </c>
      <c r="AE14" s="70" t="s">
        <v>70</v>
      </c>
      <c r="AF14" s="71" t="s">
        <v>71</v>
      </c>
      <c r="AG14" s="77" t="s">
        <v>105</v>
      </c>
      <c r="AH14" s="89">
        <v>7</v>
      </c>
      <c r="AI14" s="89">
        <v>8</v>
      </c>
      <c r="AJ14" s="89">
        <v>8</v>
      </c>
      <c r="AK14" s="89"/>
      <c r="AL14" s="89"/>
      <c r="AM14" s="90">
        <v>2</v>
      </c>
      <c r="AN14" s="89">
        <v>5</v>
      </c>
      <c r="AO14" s="91">
        <f t="shared" si="2"/>
        <v>4</v>
      </c>
      <c r="AP14" s="91">
        <f>ROUND((SUM(AH14:AL14)/3*0.3+AN14*0.7),0)</f>
        <v>6</v>
      </c>
      <c r="AQ14" s="31">
        <v>7</v>
      </c>
      <c r="AR14" s="69" t="s">
        <v>69</v>
      </c>
      <c r="AS14" s="70" t="s">
        <v>70</v>
      </c>
      <c r="AT14" s="71" t="s">
        <v>71</v>
      </c>
      <c r="AU14" s="77" t="s">
        <v>105</v>
      </c>
      <c r="AV14" s="89">
        <v>6</v>
      </c>
      <c r="AW14" s="89">
        <v>6</v>
      </c>
      <c r="AX14" s="89">
        <v>6</v>
      </c>
      <c r="AY14" s="89"/>
      <c r="AZ14" s="89"/>
      <c r="BA14" s="90">
        <v>3</v>
      </c>
      <c r="BB14" s="89">
        <v>4</v>
      </c>
      <c r="BC14" s="91">
        <f t="shared" si="3"/>
        <v>4</v>
      </c>
      <c r="BD14" s="91">
        <f>ROUND((SUM(AV14:AZ14)/3*0.3+BB14*0.7),0)</f>
        <v>5</v>
      </c>
      <c r="BE14" s="31">
        <v>7</v>
      </c>
      <c r="BF14" s="69" t="s">
        <v>69</v>
      </c>
      <c r="BG14" s="70" t="s">
        <v>70</v>
      </c>
      <c r="BH14" s="71" t="s">
        <v>71</v>
      </c>
      <c r="BI14" s="77" t="s">
        <v>105</v>
      </c>
      <c r="BJ14" s="89">
        <v>6</v>
      </c>
      <c r="BK14" s="89"/>
      <c r="BL14" s="89"/>
      <c r="BM14" s="89"/>
      <c r="BN14" s="89"/>
      <c r="BO14" s="90">
        <v>2</v>
      </c>
      <c r="BP14" s="89">
        <v>6</v>
      </c>
      <c r="BQ14" s="91">
        <f t="shared" si="4"/>
        <v>3</v>
      </c>
      <c r="BR14" s="91">
        <f>ROUND((SUM(BJ14:BN14)/1*0.3+BP14*0.7),0)</f>
        <v>6</v>
      </c>
    </row>
    <row r="15" spans="1:70" ht="14.25">
      <c r="A15" s="31">
        <v>8</v>
      </c>
      <c r="B15" s="69" t="s">
        <v>72</v>
      </c>
      <c r="C15" s="70" t="s">
        <v>73</v>
      </c>
      <c r="D15" s="71" t="s">
        <v>74</v>
      </c>
      <c r="E15" s="77" t="s">
        <v>106</v>
      </c>
      <c r="F15" s="89">
        <v>4</v>
      </c>
      <c r="G15" s="89">
        <v>5</v>
      </c>
      <c r="H15" s="89">
        <v>6</v>
      </c>
      <c r="I15" s="89">
        <v>5</v>
      </c>
      <c r="J15" s="89"/>
      <c r="K15" s="90"/>
      <c r="L15" s="89"/>
      <c r="M15" s="91">
        <f t="shared" si="0"/>
        <v>2</v>
      </c>
      <c r="N15" s="89"/>
      <c r="O15" s="31">
        <v>8</v>
      </c>
      <c r="P15" s="69" t="s">
        <v>72</v>
      </c>
      <c r="Q15" s="70" t="s">
        <v>73</v>
      </c>
      <c r="R15" s="71" t="s">
        <v>74</v>
      </c>
      <c r="S15" s="77" t="s">
        <v>106</v>
      </c>
      <c r="T15" s="89"/>
      <c r="U15" s="89"/>
      <c r="V15" s="89"/>
      <c r="W15" s="89"/>
      <c r="X15" s="89"/>
      <c r="Y15" s="90"/>
      <c r="Z15" s="89"/>
      <c r="AA15" s="91">
        <f t="shared" si="1"/>
        <v>0</v>
      </c>
      <c r="AB15" s="89"/>
      <c r="AC15" s="31">
        <v>8</v>
      </c>
      <c r="AD15" s="69" t="s">
        <v>72</v>
      </c>
      <c r="AE15" s="70" t="s">
        <v>73</v>
      </c>
      <c r="AF15" s="71" t="s">
        <v>74</v>
      </c>
      <c r="AG15" s="77" t="s">
        <v>106</v>
      </c>
      <c r="AH15" s="89">
        <v>5</v>
      </c>
      <c r="AI15" s="89">
        <v>5</v>
      </c>
      <c r="AJ15" s="89">
        <v>8</v>
      </c>
      <c r="AK15" s="89"/>
      <c r="AL15" s="89"/>
      <c r="AM15" s="90"/>
      <c r="AN15" s="89"/>
      <c r="AO15" s="91">
        <f t="shared" si="2"/>
        <v>2</v>
      </c>
      <c r="AP15" s="89"/>
      <c r="AQ15" s="31">
        <v>8</v>
      </c>
      <c r="AR15" s="69" t="s">
        <v>72</v>
      </c>
      <c r="AS15" s="70" t="s">
        <v>73</v>
      </c>
      <c r="AT15" s="71" t="s">
        <v>74</v>
      </c>
      <c r="AU15" s="77" t="s">
        <v>106</v>
      </c>
      <c r="AV15" s="89">
        <v>5</v>
      </c>
      <c r="AW15" s="89">
        <v>8</v>
      </c>
      <c r="AX15" s="89">
        <v>7</v>
      </c>
      <c r="AY15" s="89"/>
      <c r="AZ15" s="89"/>
      <c r="BA15" s="90"/>
      <c r="BB15" s="89"/>
      <c r="BC15" s="91">
        <f t="shared" si="3"/>
        <v>2</v>
      </c>
      <c r="BD15" s="89"/>
      <c r="BE15" s="31">
        <v>8</v>
      </c>
      <c r="BF15" s="69" t="s">
        <v>72</v>
      </c>
      <c r="BG15" s="70" t="s">
        <v>73</v>
      </c>
      <c r="BH15" s="71" t="s">
        <v>74</v>
      </c>
      <c r="BI15" s="77" t="s">
        <v>106</v>
      </c>
      <c r="BJ15" s="89"/>
      <c r="BK15" s="89"/>
      <c r="BL15" s="89"/>
      <c r="BM15" s="89"/>
      <c r="BN15" s="89"/>
      <c r="BO15" s="90"/>
      <c r="BP15" s="89"/>
      <c r="BQ15" s="91">
        <f t="shared" si="4"/>
        <v>0</v>
      </c>
      <c r="BR15" s="89"/>
    </row>
    <row r="16" spans="1:70" ht="14.25">
      <c r="A16" s="31">
        <v>9</v>
      </c>
      <c r="B16" s="69" t="s">
        <v>75</v>
      </c>
      <c r="C16" s="72" t="s">
        <v>76</v>
      </c>
      <c r="D16" s="73" t="s">
        <v>77</v>
      </c>
      <c r="E16" s="77" t="s">
        <v>107</v>
      </c>
      <c r="F16" s="89">
        <v>6</v>
      </c>
      <c r="G16" s="89">
        <v>5</v>
      </c>
      <c r="H16" s="89">
        <v>7</v>
      </c>
      <c r="I16" s="89">
        <v>6</v>
      </c>
      <c r="J16" s="89"/>
      <c r="K16" s="90">
        <v>6</v>
      </c>
      <c r="L16" s="89"/>
      <c r="M16" s="91">
        <f t="shared" si="0"/>
        <v>6</v>
      </c>
      <c r="N16" s="89"/>
      <c r="O16" s="31">
        <v>9</v>
      </c>
      <c r="P16" s="69" t="s">
        <v>75</v>
      </c>
      <c r="Q16" s="72" t="s">
        <v>76</v>
      </c>
      <c r="R16" s="73" t="s">
        <v>77</v>
      </c>
      <c r="S16" s="77" t="s">
        <v>107</v>
      </c>
      <c r="T16" s="89">
        <v>6</v>
      </c>
      <c r="U16" s="89">
        <v>6</v>
      </c>
      <c r="V16" s="89">
        <v>7</v>
      </c>
      <c r="W16" s="89">
        <v>5</v>
      </c>
      <c r="X16" s="89"/>
      <c r="Y16" s="90">
        <v>6</v>
      </c>
      <c r="Z16" s="89"/>
      <c r="AA16" s="91">
        <f t="shared" si="1"/>
        <v>6</v>
      </c>
      <c r="AB16" s="89"/>
      <c r="AC16" s="31">
        <v>9</v>
      </c>
      <c r="AD16" s="69" t="s">
        <v>75</v>
      </c>
      <c r="AE16" s="72" t="s">
        <v>76</v>
      </c>
      <c r="AF16" s="73" t="s">
        <v>77</v>
      </c>
      <c r="AG16" s="77" t="s">
        <v>107</v>
      </c>
      <c r="AH16" s="89">
        <v>7</v>
      </c>
      <c r="AI16" s="89">
        <v>5</v>
      </c>
      <c r="AJ16" s="89">
        <v>8</v>
      </c>
      <c r="AK16" s="89"/>
      <c r="AL16" s="89"/>
      <c r="AM16" s="90">
        <v>4</v>
      </c>
      <c r="AN16" s="89"/>
      <c r="AO16" s="91">
        <f t="shared" si="2"/>
        <v>5</v>
      </c>
      <c r="AP16" s="89"/>
      <c r="AQ16" s="31">
        <v>9</v>
      </c>
      <c r="AR16" s="69" t="s">
        <v>75</v>
      </c>
      <c r="AS16" s="72" t="s">
        <v>76</v>
      </c>
      <c r="AT16" s="73" t="s">
        <v>77</v>
      </c>
      <c r="AU16" s="77" t="s">
        <v>107</v>
      </c>
      <c r="AV16" s="89">
        <v>6</v>
      </c>
      <c r="AW16" s="89">
        <v>7</v>
      </c>
      <c r="AX16" s="89">
        <v>7</v>
      </c>
      <c r="AY16" s="89"/>
      <c r="AZ16" s="89"/>
      <c r="BA16" s="90">
        <v>7</v>
      </c>
      <c r="BB16" s="89"/>
      <c r="BC16" s="91">
        <f t="shared" si="3"/>
        <v>7</v>
      </c>
      <c r="BD16" s="89"/>
      <c r="BE16" s="31">
        <v>9</v>
      </c>
      <c r="BF16" s="69" t="s">
        <v>75</v>
      </c>
      <c r="BG16" s="72" t="s">
        <v>76</v>
      </c>
      <c r="BH16" s="73" t="s">
        <v>77</v>
      </c>
      <c r="BI16" s="77" t="s">
        <v>107</v>
      </c>
      <c r="BJ16" s="89">
        <v>7</v>
      </c>
      <c r="BK16" s="89"/>
      <c r="BL16" s="89"/>
      <c r="BM16" s="89"/>
      <c r="BN16" s="89"/>
      <c r="BO16" s="90">
        <v>5</v>
      </c>
      <c r="BP16" s="89"/>
      <c r="BQ16" s="91">
        <f t="shared" si="4"/>
        <v>6</v>
      </c>
      <c r="BR16" s="89"/>
    </row>
    <row r="17" spans="1:70" ht="14.25">
      <c r="A17" s="31">
        <v>10</v>
      </c>
      <c r="B17" s="69" t="s">
        <v>78</v>
      </c>
      <c r="C17" s="70" t="s">
        <v>79</v>
      </c>
      <c r="D17" s="71" t="s">
        <v>80</v>
      </c>
      <c r="E17" s="77" t="s">
        <v>108</v>
      </c>
      <c r="F17" s="89">
        <v>5</v>
      </c>
      <c r="G17" s="89">
        <v>6</v>
      </c>
      <c r="H17" s="89">
        <v>7</v>
      </c>
      <c r="I17" s="89">
        <v>8</v>
      </c>
      <c r="J17" s="89"/>
      <c r="K17" s="90">
        <v>4</v>
      </c>
      <c r="L17" s="89"/>
      <c r="M17" s="91">
        <f t="shared" si="0"/>
        <v>5</v>
      </c>
      <c r="N17" s="89"/>
      <c r="O17" s="31">
        <v>10</v>
      </c>
      <c r="P17" s="69" t="s">
        <v>78</v>
      </c>
      <c r="Q17" s="70" t="s">
        <v>79</v>
      </c>
      <c r="R17" s="71" t="s">
        <v>80</v>
      </c>
      <c r="S17" s="77" t="s">
        <v>108</v>
      </c>
      <c r="T17" s="89">
        <v>7</v>
      </c>
      <c r="U17" s="89">
        <v>6</v>
      </c>
      <c r="V17" s="89">
        <v>5</v>
      </c>
      <c r="W17" s="89">
        <v>6</v>
      </c>
      <c r="X17" s="89"/>
      <c r="Y17" s="90">
        <v>6</v>
      </c>
      <c r="Z17" s="89"/>
      <c r="AA17" s="91">
        <f t="shared" si="1"/>
        <v>6</v>
      </c>
      <c r="AB17" s="89"/>
      <c r="AC17" s="31">
        <v>10</v>
      </c>
      <c r="AD17" s="69" t="s">
        <v>78</v>
      </c>
      <c r="AE17" s="70" t="s">
        <v>79</v>
      </c>
      <c r="AF17" s="71" t="s">
        <v>80</v>
      </c>
      <c r="AG17" s="77" t="s">
        <v>108</v>
      </c>
      <c r="AH17" s="89">
        <v>7</v>
      </c>
      <c r="AI17" s="89">
        <v>8</v>
      </c>
      <c r="AJ17" s="89">
        <v>5</v>
      </c>
      <c r="AK17" s="89"/>
      <c r="AL17" s="89"/>
      <c r="AM17" s="90">
        <v>6</v>
      </c>
      <c r="AN17" s="89"/>
      <c r="AO17" s="91">
        <f t="shared" si="2"/>
        <v>6</v>
      </c>
      <c r="AP17" s="89"/>
      <c r="AQ17" s="31">
        <v>10</v>
      </c>
      <c r="AR17" s="69" t="s">
        <v>78</v>
      </c>
      <c r="AS17" s="70" t="s">
        <v>79</v>
      </c>
      <c r="AT17" s="71" t="s">
        <v>80</v>
      </c>
      <c r="AU17" s="77" t="s">
        <v>108</v>
      </c>
      <c r="AV17" s="89">
        <v>7</v>
      </c>
      <c r="AW17" s="89">
        <v>7</v>
      </c>
      <c r="AX17" s="89">
        <v>7</v>
      </c>
      <c r="AY17" s="89"/>
      <c r="AZ17" s="89"/>
      <c r="BA17" s="90">
        <v>5</v>
      </c>
      <c r="BB17" s="89"/>
      <c r="BC17" s="91">
        <f t="shared" si="3"/>
        <v>6</v>
      </c>
      <c r="BD17" s="89"/>
      <c r="BE17" s="31">
        <v>10</v>
      </c>
      <c r="BF17" s="69" t="s">
        <v>78</v>
      </c>
      <c r="BG17" s="70" t="s">
        <v>79</v>
      </c>
      <c r="BH17" s="71" t="s">
        <v>80</v>
      </c>
      <c r="BI17" s="77" t="s">
        <v>108</v>
      </c>
      <c r="BJ17" s="89">
        <v>6</v>
      </c>
      <c r="BK17" s="89"/>
      <c r="BL17" s="89"/>
      <c r="BM17" s="89"/>
      <c r="BN17" s="89"/>
      <c r="BO17" s="90">
        <v>3</v>
      </c>
      <c r="BP17" s="89">
        <v>4</v>
      </c>
      <c r="BQ17" s="91">
        <f t="shared" si="4"/>
        <v>4</v>
      </c>
      <c r="BR17" s="91">
        <f>ROUND((SUM(BJ17:BN17)/1*0.3+BP17*0.7),0)</f>
        <v>5</v>
      </c>
    </row>
    <row r="18" spans="1:70" s="151" customFormat="1" ht="14.25">
      <c r="A18" s="143">
        <v>11</v>
      </c>
      <c r="B18" s="144" t="s">
        <v>81</v>
      </c>
      <c r="C18" s="145" t="s">
        <v>47</v>
      </c>
      <c r="D18" s="146" t="s">
        <v>80</v>
      </c>
      <c r="E18" s="147" t="s">
        <v>109</v>
      </c>
      <c r="F18" s="148">
        <v>7</v>
      </c>
      <c r="G18" s="148">
        <v>6</v>
      </c>
      <c r="H18" s="148">
        <v>5</v>
      </c>
      <c r="I18" s="148">
        <v>5</v>
      </c>
      <c r="J18" s="148"/>
      <c r="K18" s="149">
        <v>6</v>
      </c>
      <c r="L18" s="148"/>
      <c r="M18" s="150">
        <f t="shared" si="0"/>
        <v>6</v>
      </c>
      <c r="N18" s="148"/>
      <c r="O18" s="143">
        <v>11</v>
      </c>
      <c r="P18" s="144" t="s">
        <v>81</v>
      </c>
      <c r="Q18" s="145" t="s">
        <v>47</v>
      </c>
      <c r="R18" s="146" t="s">
        <v>80</v>
      </c>
      <c r="S18" s="147" t="s">
        <v>109</v>
      </c>
      <c r="T18" s="148">
        <v>6</v>
      </c>
      <c r="U18" s="148">
        <v>6</v>
      </c>
      <c r="V18" s="148">
        <v>7</v>
      </c>
      <c r="W18" s="148">
        <v>5</v>
      </c>
      <c r="X18" s="148"/>
      <c r="Y18" s="149">
        <v>6</v>
      </c>
      <c r="Z18" s="148"/>
      <c r="AA18" s="150">
        <f t="shared" si="1"/>
        <v>6</v>
      </c>
      <c r="AB18" s="148"/>
      <c r="AC18" s="143">
        <v>11</v>
      </c>
      <c r="AD18" s="144" t="s">
        <v>81</v>
      </c>
      <c r="AE18" s="145" t="s">
        <v>47</v>
      </c>
      <c r="AF18" s="146" t="s">
        <v>80</v>
      </c>
      <c r="AG18" s="147" t="s">
        <v>109</v>
      </c>
      <c r="AH18" s="148">
        <v>8</v>
      </c>
      <c r="AI18" s="148">
        <v>7</v>
      </c>
      <c r="AJ18" s="148">
        <v>5</v>
      </c>
      <c r="AK18" s="148"/>
      <c r="AL18" s="148"/>
      <c r="AM18" s="149">
        <v>7</v>
      </c>
      <c r="AN18" s="148"/>
      <c r="AO18" s="150">
        <f t="shared" si="2"/>
        <v>7</v>
      </c>
      <c r="AP18" s="148"/>
      <c r="AQ18" s="143">
        <v>11</v>
      </c>
      <c r="AR18" s="144" t="s">
        <v>81</v>
      </c>
      <c r="AS18" s="145" t="s">
        <v>47</v>
      </c>
      <c r="AT18" s="146" t="s">
        <v>80</v>
      </c>
      <c r="AU18" s="147" t="s">
        <v>109</v>
      </c>
      <c r="AV18" s="148">
        <v>7</v>
      </c>
      <c r="AW18" s="148">
        <v>5</v>
      </c>
      <c r="AX18" s="148">
        <v>7</v>
      </c>
      <c r="AY18" s="148"/>
      <c r="AZ18" s="148"/>
      <c r="BA18" s="149">
        <v>5</v>
      </c>
      <c r="BB18" s="148"/>
      <c r="BC18" s="150">
        <f t="shared" si="3"/>
        <v>5</v>
      </c>
      <c r="BD18" s="148"/>
      <c r="BE18" s="143">
        <v>11</v>
      </c>
      <c r="BF18" s="144" t="s">
        <v>81</v>
      </c>
      <c r="BG18" s="145" t="s">
        <v>47</v>
      </c>
      <c r="BH18" s="146" t="s">
        <v>80</v>
      </c>
      <c r="BI18" s="147" t="s">
        <v>109</v>
      </c>
      <c r="BJ18" s="148">
        <v>6</v>
      </c>
      <c r="BK18" s="148"/>
      <c r="BL18" s="148"/>
      <c r="BM18" s="148"/>
      <c r="BN18" s="148"/>
      <c r="BO18" s="149">
        <v>5</v>
      </c>
      <c r="BP18" s="148"/>
      <c r="BQ18" s="150">
        <f t="shared" si="4"/>
        <v>5</v>
      </c>
      <c r="BR18" s="148"/>
    </row>
    <row r="19" spans="1:70" ht="14.25">
      <c r="A19" s="31">
        <v>12</v>
      </c>
      <c r="B19" s="69" t="s">
        <v>82</v>
      </c>
      <c r="C19" s="70" t="s">
        <v>46</v>
      </c>
      <c r="D19" s="71" t="s">
        <v>33</v>
      </c>
      <c r="E19" s="77" t="s">
        <v>110</v>
      </c>
      <c r="F19" s="89"/>
      <c r="G19" s="89"/>
      <c r="H19" s="89"/>
      <c r="I19" s="89"/>
      <c r="J19" s="89"/>
      <c r="K19" s="90"/>
      <c r="L19" s="89"/>
      <c r="M19" s="91">
        <f t="shared" si="0"/>
        <v>0</v>
      </c>
      <c r="N19" s="89"/>
      <c r="O19" s="31">
        <v>12</v>
      </c>
      <c r="P19" s="69" t="s">
        <v>82</v>
      </c>
      <c r="Q19" s="70" t="s">
        <v>46</v>
      </c>
      <c r="R19" s="71" t="s">
        <v>33</v>
      </c>
      <c r="S19" s="77" t="s">
        <v>110</v>
      </c>
      <c r="T19" s="89"/>
      <c r="U19" s="89"/>
      <c r="V19" s="89"/>
      <c r="W19" s="89"/>
      <c r="X19" s="89"/>
      <c r="Y19" s="90"/>
      <c r="Z19" s="89"/>
      <c r="AA19" s="91">
        <f t="shared" si="1"/>
        <v>0</v>
      </c>
      <c r="AB19" s="89"/>
      <c r="AC19" s="31">
        <v>12</v>
      </c>
      <c r="AD19" s="69" t="s">
        <v>82</v>
      </c>
      <c r="AE19" s="70" t="s">
        <v>46</v>
      </c>
      <c r="AF19" s="71" t="s">
        <v>33</v>
      </c>
      <c r="AG19" s="77" t="s">
        <v>110</v>
      </c>
      <c r="AH19" s="89"/>
      <c r="AI19" s="89"/>
      <c r="AJ19" s="89"/>
      <c r="AK19" s="89"/>
      <c r="AL19" s="89"/>
      <c r="AM19" s="90"/>
      <c r="AN19" s="89"/>
      <c r="AO19" s="91">
        <f t="shared" si="2"/>
        <v>0</v>
      </c>
      <c r="AP19" s="89"/>
      <c r="AQ19" s="31">
        <v>12</v>
      </c>
      <c r="AR19" s="69" t="s">
        <v>82</v>
      </c>
      <c r="AS19" s="70" t="s">
        <v>46</v>
      </c>
      <c r="AT19" s="71" t="s">
        <v>33</v>
      </c>
      <c r="AU19" s="77" t="s">
        <v>110</v>
      </c>
      <c r="AV19" s="89"/>
      <c r="AW19" s="89"/>
      <c r="AX19" s="89"/>
      <c r="AY19" s="89"/>
      <c r="AZ19" s="89"/>
      <c r="BA19" s="90"/>
      <c r="BB19" s="89"/>
      <c r="BC19" s="91">
        <f t="shared" si="3"/>
        <v>0</v>
      </c>
      <c r="BD19" s="89"/>
      <c r="BE19" s="31">
        <v>12</v>
      </c>
      <c r="BF19" s="69" t="s">
        <v>82</v>
      </c>
      <c r="BG19" s="70" t="s">
        <v>46</v>
      </c>
      <c r="BH19" s="71" t="s">
        <v>33</v>
      </c>
      <c r="BI19" s="77" t="s">
        <v>110</v>
      </c>
      <c r="BJ19" s="89"/>
      <c r="BK19" s="89"/>
      <c r="BL19" s="89"/>
      <c r="BM19" s="89"/>
      <c r="BN19" s="89"/>
      <c r="BO19" s="90"/>
      <c r="BP19" s="89"/>
      <c r="BQ19" s="91">
        <f t="shared" si="4"/>
        <v>0</v>
      </c>
      <c r="BR19" s="89"/>
    </row>
    <row r="20" spans="1:70" ht="14.25">
      <c r="A20" s="31">
        <v>13</v>
      </c>
      <c r="B20" s="69" t="s">
        <v>83</v>
      </c>
      <c r="C20" s="70" t="s">
        <v>51</v>
      </c>
      <c r="D20" s="71" t="s">
        <v>84</v>
      </c>
      <c r="E20" s="77" t="s">
        <v>111</v>
      </c>
      <c r="F20" s="89">
        <v>6</v>
      </c>
      <c r="G20" s="89">
        <v>6</v>
      </c>
      <c r="H20" s="89">
        <v>5</v>
      </c>
      <c r="I20" s="89">
        <v>7</v>
      </c>
      <c r="J20" s="89"/>
      <c r="K20" s="90">
        <v>6</v>
      </c>
      <c r="L20" s="89"/>
      <c r="M20" s="91">
        <f t="shared" si="0"/>
        <v>6</v>
      </c>
      <c r="N20" s="89"/>
      <c r="O20" s="31">
        <v>13</v>
      </c>
      <c r="P20" s="69" t="s">
        <v>83</v>
      </c>
      <c r="Q20" s="70" t="s">
        <v>51</v>
      </c>
      <c r="R20" s="71" t="s">
        <v>84</v>
      </c>
      <c r="S20" s="77" t="s">
        <v>111</v>
      </c>
      <c r="T20" s="89">
        <v>7</v>
      </c>
      <c r="U20" s="89">
        <v>7</v>
      </c>
      <c r="V20" s="89">
        <v>6</v>
      </c>
      <c r="W20" s="89">
        <v>6</v>
      </c>
      <c r="X20" s="89"/>
      <c r="Y20" s="90">
        <v>4</v>
      </c>
      <c r="Z20" s="89"/>
      <c r="AA20" s="91">
        <f t="shared" si="1"/>
        <v>5</v>
      </c>
      <c r="AB20" s="89"/>
      <c r="AC20" s="31">
        <v>13</v>
      </c>
      <c r="AD20" s="69" t="s">
        <v>83</v>
      </c>
      <c r="AE20" s="70" t="s">
        <v>51</v>
      </c>
      <c r="AF20" s="71" t="s">
        <v>84</v>
      </c>
      <c r="AG20" s="77" t="s">
        <v>111</v>
      </c>
      <c r="AH20" s="89">
        <v>8</v>
      </c>
      <c r="AI20" s="89">
        <v>7</v>
      </c>
      <c r="AJ20" s="89">
        <v>8</v>
      </c>
      <c r="AK20" s="89"/>
      <c r="AL20" s="89"/>
      <c r="AM20" s="90">
        <v>6.5</v>
      </c>
      <c r="AN20" s="89"/>
      <c r="AO20" s="91">
        <f t="shared" si="2"/>
        <v>7</v>
      </c>
      <c r="AP20" s="89"/>
      <c r="AQ20" s="31">
        <v>13</v>
      </c>
      <c r="AR20" s="69" t="s">
        <v>83</v>
      </c>
      <c r="AS20" s="70" t="s">
        <v>51</v>
      </c>
      <c r="AT20" s="71" t="s">
        <v>84</v>
      </c>
      <c r="AU20" s="77" t="s">
        <v>111</v>
      </c>
      <c r="AV20" s="89">
        <v>8</v>
      </c>
      <c r="AW20" s="89">
        <v>6</v>
      </c>
      <c r="AX20" s="89">
        <v>7</v>
      </c>
      <c r="AY20" s="89"/>
      <c r="AZ20" s="89"/>
      <c r="BA20" s="90">
        <v>6</v>
      </c>
      <c r="BB20" s="89"/>
      <c r="BC20" s="91">
        <f t="shared" si="3"/>
        <v>6</v>
      </c>
      <c r="BD20" s="89"/>
      <c r="BE20" s="31">
        <v>13</v>
      </c>
      <c r="BF20" s="69" t="s">
        <v>83</v>
      </c>
      <c r="BG20" s="70" t="s">
        <v>51</v>
      </c>
      <c r="BH20" s="71" t="s">
        <v>84</v>
      </c>
      <c r="BI20" s="77" t="s">
        <v>111</v>
      </c>
      <c r="BJ20" s="89">
        <v>7</v>
      </c>
      <c r="BK20" s="89"/>
      <c r="BL20" s="89"/>
      <c r="BM20" s="89"/>
      <c r="BN20" s="89"/>
      <c r="BO20" s="90">
        <v>5</v>
      </c>
      <c r="BP20" s="89"/>
      <c r="BQ20" s="91">
        <f t="shared" si="4"/>
        <v>6</v>
      </c>
      <c r="BR20" s="89"/>
    </row>
    <row r="21" spans="1:70" ht="14.25">
      <c r="A21" s="31">
        <v>14</v>
      </c>
      <c r="B21" s="69" t="s">
        <v>85</v>
      </c>
      <c r="C21" s="70" t="s">
        <v>52</v>
      </c>
      <c r="D21" s="71" t="s">
        <v>86</v>
      </c>
      <c r="E21" s="77" t="s">
        <v>112</v>
      </c>
      <c r="F21" s="89">
        <v>6</v>
      </c>
      <c r="G21" s="89">
        <v>6</v>
      </c>
      <c r="H21" s="89">
        <v>7</v>
      </c>
      <c r="I21" s="89">
        <v>6</v>
      </c>
      <c r="J21" s="89"/>
      <c r="K21" s="90">
        <v>5</v>
      </c>
      <c r="L21" s="89"/>
      <c r="M21" s="91">
        <f t="shared" si="0"/>
        <v>5</v>
      </c>
      <c r="N21" s="89"/>
      <c r="O21" s="31">
        <v>14</v>
      </c>
      <c r="P21" s="69" t="s">
        <v>85</v>
      </c>
      <c r="Q21" s="70" t="s">
        <v>52</v>
      </c>
      <c r="R21" s="71" t="s">
        <v>86</v>
      </c>
      <c r="S21" s="77" t="s">
        <v>112</v>
      </c>
      <c r="T21" s="89">
        <v>6</v>
      </c>
      <c r="U21" s="89">
        <v>5</v>
      </c>
      <c r="V21" s="89">
        <v>7</v>
      </c>
      <c r="W21" s="89">
        <v>6</v>
      </c>
      <c r="X21" s="89"/>
      <c r="Y21" s="90">
        <v>5</v>
      </c>
      <c r="Z21" s="89"/>
      <c r="AA21" s="91">
        <f t="shared" si="1"/>
        <v>5</v>
      </c>
      <c r="AB21" s="89"/>
      <c r="AC21" s="31">
        <v>14</v>
      </c>
      <c r="AD21" s="69" t="s">
        <v>85</v>
      </c>
      <c r="AE21" s="70" t="s">
        <v>52</v>
      </c>
      <c r="AF21" s="71" t="s">
        <v>86</v>
      </c>
      <c r="AG21" s="77" t="s">
        <v>112</v>
      </c>
      <c r="AH21" s="89">
        <v>7</v>
      </c>
      <c r="AI21" s="89">
        <v>6</v>
      </c>
      <c r="AJ21" s="89">
        <v>3</v>
      </c>
      <c r="AK21" s="89"/>
      <c r="AL21" s="89"/>
      <c r="AM21" s="90">
        <v>5.5</v>
      </c>
      <c r="AN21" s="89"/>
      <c r="AO21" s="91">
        <f t="shared" si="2"/>
        <v>5</v>
      </c>
      <c r="AP21" s="89"/>
      <c r="AQ21" s="31">
        <v>14</v>
      </c>
      <c r="AR21" s="69" t="s">
        <v>85</v>
      </c>
      <c r="AS21" s="70" t="s">
        <v>52</v>
      </c>
      <c r="AT21" s="71" t="s">
        <v>86</v>
      </c>
      <c r="AU21" s="77" t="s">
        <v>112</v>
      </c>
      <c r="AV21" s="89">
        <v>5</v>
      </c>
      <c r="AW21" s="89">
        <v>5</v>
      </c>
      <c r="AX21" s="89">
        <v>6</v>
      </c>
      <c r="AY21" s="89"/>
      <c r="AZ21" s="89"/>
      <c r="BA21" s="90">
        <v>4</v>
      </c>
      <c r="BB21" s="89">
        <v>5</v>
      </c>
      <c r="BC21" s="91">
        <f t="shared" si="3"/>
        <v>4</v>
      </c>
      <c r="BD21" s="91">
        <f>ROUND((SUM(AV21:AZ21)/3*0.3+BB21*0.7),0)</f>
        <v>5</v>
      </c>
      <c r="BE21" s="31">
        <v>14</v>
      </c>
      <c r="BF21" s="69" t="s">
        <v>85</v>
      </c>
      <c r="BG21" s="70" t="s">
        <v>52</v>
      </c>
      <c r="BH21" s="71" t="s">
        <v>86</v>
      </c>
      <c r="BI21" s="77" t="s">
        <v>112</v>
      </c>
      <c r="BJ21" s="89">
        <v>5</v>
      </c>
      <c r="BK21" s="89"/>
      <c r="BL21" s="89"/>
      <c r="BM21" s="89"/>
      <c r="BN21" s="89"/>
      <c r="BO21" s="90">
        <v>4</v>
      </c>
      <c r="BP21" s="89">
        <v>6</v>
      </c>
      <c r="BQ21" s="91">
        <f t="shared" si="4"/>
        <v>4</v>
      </c>
      <c r="BR21" s="91">
        <f>ROUND((SUM(BJ21:BN21)/1*0.3+BP21*0.7),0)</f>
        <v>6</v>
      </c>
    </row>
    <row r="22" spans="1:70" ht="14.25">
      <c r="A22" s="31">
        <v>15</v>
      </c>
      <c r="B22" s="79" t="s">
        <v>87</v>
      </c>
      <c r="C22" s="80" t="s">
        <v>46</v>
      </c>
      <c r="D22" s="81" t="s">
        <v>34</v>
      </c>
      <c r="E22" s="82" t="s">
        <v>113</v>
      </c>
      <c r="F22" s="89">
        <v>5</v>
      </c>
      <c r="G22" s="89">
        <v>4</v>
      </c>
      <c r="H22" s="89">
        <v>6</v>
      </c>
      <c r="I22" s="89">
        <v>5</v>
      </c>
      <c r="J22" s="89"/>
      <c r="K22" s="90"/>
      <c r="L22" s="89"/>
      <c r="M22" s="91">
        <f t="shared" si="0"/>
        <v>2</v>
      </c>
      <c r="N22" s="89"/>
      <c r="O22" s="31">
        <v>15</v>
      </c>
      <c r="P22" s="79" t="s">
        <v>87</v>
      </c>
      <c r="Q22" s="80" t="s">
        <v>46</v>
      </c>
      <c r="R22" s="81" t="s">
        <v>34</v>
      </c>
      <c r="S22" s="82" t="s">
        <v>113</v>
      </c>
      <c r="T22" s="89"/>
      <c r="U22" s="89"/>
      <c r="V22" s="89"/>
      <c r="W22" s="89"/>
      <c r="X22" s="89"/>
      <c r="Y22" s="90"/>
      <c r="Z22" s="89"/>
      <c r="AA22" s="91">
        <f t="shared" si="1"/>
        <v>0</v>
      </c>
      <c r="AB22" s="89"/>
      <c r="AC22" s="31">
        <v>15</v>
      </c>
      <c r="AD22" s="79" t="s">
        <v>87</v>
      </c>
      <c r="AE22" s="80" t="s">
        <v>46</v>
      </c>
      <c r="AF22" s="81" t="s">
        <v>34</v>
      </c>
      <c r="AG22" s="82" t="s">
        <v>113</v>
      </c>
      <c r="AH22" s="89"/>
      <c r="AI22" s="89"/>
      <c r="AJ22" s="89"/>
      <c r="AK22" s="89"/>
      <c r="AL22" s="89"/>
      <c r="AM22" s="90"/>
      <c r="AN22" s="89"/>
      <c r="AO22" s="91">
        <f t="shared" si="2"/>
        <v>0</v>
      </c>
      <c r="AP22" s="89"/>
      <c r="AQ22" s="31">
        <v>15</v>
      </c>
      <c r="AR22" s="79" t="s">
        <v>87</v>
      </c>
      <c r="AS22" s="80" t="s">
        <v>46</v>
      </c>
      <c r="AT22" s="81" t="s">
        <v>34</v>
      </c>
      <c r="AU22" s="82" t="s">
        <v>113</v>
      </c>
      <c r="AV22" s="89">
        <v>6</v>
      </c>
      <c r="AW22" s="89">
        <v>6</v>
      </c>
      <c r="AX22" s="89">
        <v>5</v>
      </c>
      <c r="AY22" s="89"/>
      <c r="AZ22" s="89"/>
      <c r="BA22" s="90"/>
      <c r="BB22" s="89"/>
      <c r="BC22" s="91">
        <f t="shared" si="3"/>
        <v>2</v>
      </c>
      <c r="BD22" s="89"/>
      <c r="BE22" s="31">
        <v>15</v>
      </c>
      <c r="BF22" s="79" t="s">
        <v>87</v>
      </c>
      <c r="BG22" s="80" t="s">
        <v>46</v>
      </c>
      <c r="BH22" s="81" t="s">
        <v>34</v>
      </c>
      <c r="BI22" s="82" t="s">
        <v>113</v>
      </c>
      <c r="BJ22" s="89"/>
      <c r="BK22" s="89"/>
      <c r="BL22" s="89"/>
      <c r="BM22" s="89"/>
      <c r="BN22" s="89"/>
      <c r="BO22" s="90"/>
      <c r="BP22" s="89"/>
      <c r="BQ22" s="91">
        <f t="shared" si="4"/>
        <v>0</v>
      </c>
      <c r="BR22" s="89"/>
    </row>
    <row r="23" spans="1:70" ht="14.25">
      <c r="A23" s="31">
        <v>16</v>
      </c>
      <c r="B23" s="69" t="s">
        <v>88</v>
      </c>
      <c r="C23" s="70" t="s">
        <v>51</v>
      </c>
      <c r="D23" s="71" t="s">
        <v>48</v>
      </c>
      <c r="E23" s="77" t="s">
        <v>114</v>
      </c>
      <c r="F23" s="93">
        <v>5</v>
      </c>
      <c r="G23" s="93">
        <v>6</v>
      </c>
      <c r="H23" s="93">
        <v>7</v>
      </c>
      <c r="I23" s="93">
        <v>6</v>
      </c>
      <c r="J23" s="93"/>
      <c r="K23" s="94">
        <v>6</v>
      </c>
      <c r="L23" s="93"/>
      <c r="M23" s="91">
        <f t="shared" si="0"/>
        <v>6</v>
      </c>
      <c r="N23" s="93"/>
      <c r="O23" s="31">
        <v>16</v>
      </c>
      <c r="P23" s="69" t="s">
        <v>88</v>
      </c>
      <c r="Q23" s="70" t="s">
        <v>51</v>
      </c>
      <c r="R23" s="71" t="s">
        <v>48</v>
      </c>
      <c r="S23" s="77" t="s">
        <v>114</v>
      </c>
      <c r="T23" s="93">
        <v>5</v>
      </c>
      <c r="U23" s="93">
        <v>6</v>
      </c>
      <c r="V23" s="93">
        <v>5</v>
      </c>
      <c r="W23" s="93">
        <v>7</v>
      </c>
      <c r="X23" s="93"/>
      <c r="Y23" s="94">
        <v>6</v>
      </c>
      <c r="Z23" s="93"/>
      <c r="AA23" s="91">
        <f t="shared" si="1"/>
        <v>6</v>
      </c>
      <c r="AB23" s="93"/>
      <c r="AC23" s="31">
        <v>16</v>
      </c>
      <c r="AD23" s="69" t="s">
        <v>88</v>
      </c>
      <c r="AE23" s="70" t="s">
        <v>51</v>
      </c>
      <c r="AF23" s="71" t="s">
        <v>48</v>
      </c>
      <c r="AG23" s="77" t="s">
        <v>114</v>
      </c>
      <c r="AH23" s="93">
        <v>7</v>
      </c>
      <c r="AI23" s="93">
        <v>5</v>
      </c>
      <c r="AJ23" s="93">
        <v>5</v>
      </c>
      <c r="AK23" s="93"/>
      <c r="AL23" s="93"/>
      <c r="AM23" s="94">
        <v>6.5</v>
      </c>
      <c r="AN23" s="93"/>
      <c r="AO23" s="91">
        <f t="shared" si="2"/>
        <v>6</v>
      </c>
      <c r="AP23" s="93"/>
      <c r="AQ23" s="31">
        <v>16</v>
      </c>
      <c r="AR23" s="69" t="s">
        <v>88</v>
      </c>
      <c r="AS23" s="70" t="s">
        <v>51</v>
      </c>
      <c r="AT23" s="71" t="s">
        <v>48</v>
      </c>
      <c r="AU23" s="77" t="s">
        <v>114</v>
      </c>
      <c r="AV23" s="93"/>
      <c r="AW23" s="93"/>
      <c r="AX23" s="93"/>
      <c r="AY23" s="93"/>
      <c r="AZ23" s="93"/>
      <c r="BA23" s="94"/>
      <c r="BB23" s="93"/>
      <c r="BC23" s="91">
        <f t="shared" si="3"/>
        <v>0</v>
      </c>
      <c r="BD23" s="93"/>
      <c r="BE23" s="31">
        <v>16</v>
      </c>
      <c r="BF23" s="69" t="s">
        <v>88</v>
      </c>
      <c r="BG23" s="70" t="s">
        <v>51</v>
      </c>
      <c r="BH23" s="71" t="s">
        <v>48</v>
      </c>
      <c r="BI23" s="77" t="s">
        <v>114</v>
      </c>
      <c r="BJ23" s="93">
        <v>5</v>
      </c>
      <c r="BK23" s="93"/>
      <c r="BL23" s="93"/>
      <c r="BM23" s="93"/>
      <c r="BN23" s="93"/>
      <c r="BO23" s="94">
        <v>5</v>
      </c>
      <c r="BP23" s="93"/>
      <c r="BQ23" s="91">
        <f t="shared" si="4"/>
        <v>5</v>
      </c>
      <c r="BR23" s="93"/>
    </row>
    <row r="24" spans="1:70" ht="14.25">
      <c r="A24" s="31">
        <v>17</v>
      </c>
      <c r="B24" s="69" t="s">
        <v>89</v>
      </c>
      <c r="C24" s="70" t="s">
        <v>73</v>
      </c>
      <c r="D24" s="71" t="s">
        <v>90</v>
      </c>
      <c r="E24" s="77" t="s">
        <v>115</v>
      </c>
      <c r="F24" s="93">
        <v>5</v>
      </c>
      <c r="G24" s="93">
        <v>7</v>
      </c>
      <c r="H24" s="93">
        <v>6</v>
      </c>
      <c r="I24" s="93">
        <v>7</v>
      </c>
      <c r="J24" s="93"/>
      <c r="K24" s="94">
        <v>6</v>
      </c>
      <c r="L24" s="93"/>
      <c r="M24" s="91">
        <f t="shared" si="0"/>
        <v>6</v>
      </c>
      <c r="N24" s="93"/>
      <c r="O24" s="31">
        <v>17</v>
      </c>
      <c r="P24" s="69" t="s">
        <v>89</v>
      </c>
      <c r="Q24" s="70" t="s">
        <v>73</v>
      </c>
      <c r="R24" s="71" t="s">
        <v>90</v>
      </c>
      <c r="S24" s="77" t="s">
        <v>115</v>
      </c>
      <c r="T24" s="93">
        <v>5</v>
      </c>
      <c r="U24" s="93">
        <v>6</v>
      </c>
      <c r="V24" s="93">
        <v>6</v>
      </c>
      <c r="W24" s="93">
        <v>7</v>
      </c>
      <c r="X24" s="93"/>
      <c r="Y24" s="94">
        <v>5</v>
      </c>
      <c r="Z24" s="93"/>
      <c r="AA24" s="91">
        <f t="shared" si="1"/>
        <v>5</v>
      </c>
      <c r="AB24" s="93"/>
      <c r="AC24" s="31">
        <v>17</v>
      </c>
      <c r="AD24" s="69" t="s">
        <v>89</v>
      </c>
      <c r="AE24" s="70" t="s">
        <v>73</v>
      </c>
      <c r="AF24" s="71" t="s">
        <v>90</v>
      </c>
      <c r="AG24" s="77" t="s">
        <v>115</v>
      </c>
      <c r="AH24" s="93">
        <v>5</v>
      </c>
      <c r="AI24" s="93">
        <v>8</v>
      </c>
      <c r="AJ24" s="93">
        <v>8</v>
      </c>
      <c r="AK24" s="93"/>
      <c r="AL24" s="93"/>
      <c r="AM24" s="94">
        <v>5</v>
      </c>
      <c r="AN24" s="93"/>
      <c r="AO24" s="91">
        <f t="shared" si="2"/>
        <v>6</v>
      </c>
      <c r="AP24" s="93"/>
      <c r="AQ24" s="31">
        <v>17</v>
      </c>
      <c r="AR24" s="69" t="s">
        <v>89</v>
      </c>
      <c r="AS24" s="70" t="s">
        <v>73</v>
      </c>
      <c r="AT24" s="71" t="s">
        <v>90</v>
      </c>
      <c r="AU24" s="77" t="s">
        <v>115</v>
      </c>
      <c r="AV24" s="93">
        <v>5</v>
      </c>
      <c r="AW24" s="93">
        <v>6</v>
      </c>
      <c r="AX24" s="93">
        <v>6</v>
      </c>
      <c r="AY24" s="93"/>
      <c r="AZ24" s="93"/>
      <c r="BA24" s="94">
        <v>5</v>
      </c>
      <c r="BB24" s="93"/>
      <c r="BC24" s="91">
        <f t="shared" si="3"/>
        <v>5</v>
      </c>
      <c r="BD24" s="93"/>
      <c r="BE24" s="31">
        <v>17</v>
      </c>
      <c r="BF24" s="69" t="s">
        <v>89</v>
      </c>
      <c r="BG24" s="70" t="s">
        <v>73</v>
      </c>
      <c r="BH24" s="71" t="s">
        <v>90</v>
      </c>
      <c r="BI24" s="77" t="s">
        <v>115</v>
      </c>
      <c r="BJ24" s="93">
        <v>7</v>
      </c>
      <c r="BK24" s="93"/>
      <c r="BL24" s="93"/>
      <c r="BM24" s="93"/>
      <c r="BN24" s="93"/>
      <c r="BO24" s="94">
        <v>4</v>
      </c>
      <c r="BP24" s="93"/>
      <c r="BQ24" s="91">
        <f t="shared" si="4"/>
        <v>5</v>
      </c>
      <c r="BR24" s="93"/>
    </row>
    <row r="25" spans="1:70" ht="14.25">
      <c r="A25" s="31">
        <v>18</v>
      </c>
      <c r="B25" s="69" t="s">
        <v>91</v>
      </c>
      <c r="C25" s="70" t="s">
        <v>92</v>
      </c>
      <c r="D25" s="71" t="s">
        <v>93</v>
      </c>
      <c r="E25" s="77" t="s">
        <v>116</v>
      </c>
      <c r="F25" s="93">
        <v>6</v>
      </c>
      <c r="G25" s="93">
        <v>6</v>
      </c>
      <c r="H25" s="93">
        <v>5</v>
      </c>
      <c r="I25" s="93">
        <v>6</v>
      </c>
      <c r="J25" s="93"/>
      <c r="K25" s="94">
        <v>7</v>
      </c>
      <c r="L25" s="93"/>
      <c r="M25" s="91">
        <f t="shared" si="0"/>
        <v>7</v>
      </c>
      <c r="N25" s="93"/>
      <c r="O25" s="31">
        <v>18</v>
      </c>
      <c r="P25" s="69" t="s">
        <v>91</v>
      </c>
      <c r="Q25" s="70" t="s">
        <v>92</v>
      </c>
      <c r="R25" s="71" t="s">
        <v>93</v>
      </c>
      <c r="S25" s="77" t="s">
        <v>116</v>
      </c>
      <c r="T25" s="93">
        <v>6</v>
      </c>
      <c r="U25" s="93">
        <v>7</v>
      </c>
      <c r="V25" s="93">
        <v>5</v>
      </c>
      <c r="W25" s="93">
        <v>6</v>
      </c>
      <c r="X25" s="93"/>
      <c r="Y25" s="94">
        <v>0</v>
      </c>
      <c r="Z25" s="93"/>
      <c r="AA25" s="91">
        <f t="shared" si="1"/>
        <v>2</v>
      </c>
      <c r="AB25" s="93"/>
      <c r="AC25" s="31">
        <v>18</v>
      </c>
      <c r="AD25" s="69" t="s">
        <v>91</v>
      </c>
      <c r="AE25" s="70" t="s">
        <v>92</v>
      </c>
      <c r="AF25" s="71" t="s">
        <v>93</v>
      </c>
      <c r="AG25" s="77" t="s">
        <v>116</v>
      </c>
      <c r="AH25" s="93">
        <v>7</v>
      </c>
      <c r="AI25" s="93">
        <v>5</v>
      </c>
      <c r="AJ25" s="93">
        <v>5</v>
      </c>
      <c r="AK25" s="93"/>
      <c r="AL25" s="93"/>
      <c r="AM25" s="94">
        <v>4.5</v>
      </c>
      <c r="AN25" s="93"/>
      <c r="AO25" s="91">
        <f t="shared" si="2"/>
        <v>5</v>
      </c>
      <c r="AP25" s="93"/>
      <c r="AQ25" s="31">
        <v>18</v>
      </c>
      <c r="AR25" s="69" t="s">
        <v>91</v>
      </c>
      <c r="AS25" s="70" t="s">
        <v>92</v>
      </c>
      <c r="AT25" s="71" t="s">
        <v>93</v>
      </c>
      <c r="AU25" s="77" t="s">
        <v>116</v>
      </c>
      <c r="AV25" s="93">
        <v>7</v>
      </c>
      <c r="AW25" s="93">
        <v>7</v>
      </c>
      <c r="AX25" s="93">
        <v>5</v>
      </c>
      <c r="AY25" s="93"/>
      <c r="AZ25" s="93"/>
      <c r="BA25" s="94">
        <v>7</v>
      </c>
      <c r="BB25" s="93"/>
      <c r="BC25" s="91">
        <f t="shared" si="3"/>
        <v>7</v>
      </c>
      <c r="BD25" s="93"/>
      <c r="BE25" s="31">
        <v>18</v>
      </c>
      <c r="BF25" s="69" t="s">
        <v>91</v>
      </c>
      <c r="BG25" s="70" t="s">
        <v>92</v>
      </c>
      <c r="BH25" s="71" t="s">
        <v>93</v>
      </c>
      <c r="BI25" s="77" t="s">
        <v>116</v>
      </c>
      <c r="BJ25" s="93">
        <v>5</v>
      </c>
      <c r="BK25" s="93"/>
      <c r="BL25" s="93"/>
      <c r="BM25" s="93"/>
      <c r="BN25" s="93"/>
      <c r="BO25" s="94"/>
      <c r="BP25" s="93">
        <v>0</v>
      </c>
      <c r="BQ25" s="91">
        <f t="shared" si="4"/>
        <v>2</v>
      </c>
      <c r="BR25" s="91">
        <f>ROUND((SUM(BJ25:BN25)/1*0.3+BP25*0.7),0)</f>
        <v>2</v>
      </c>
    </row>
    <row r="26" spans="1:70" ht="14.25">
      <c r="A26" s="31">
        <v>19</v>
      </c>
      <c r="B26" s="69" t="s">
        <v>94</v>
      </c>
      <c r="C26" s="70" t="s">
        <v>44</v>
      </c>
      <c r="D26" s="71" t="s">
        <v>95</v>
      </c>
      <c r="E26" s="77" t="s">
        <v>117</v>
      </c>
      <c r="F26" s="93">
        <v>6</v>
      </c>
      <c r="G26" s="93">
        <v>7</v>
      </c>
      <c r="H26" s="93">
        <v>5</v>
      </c>
      <c r="I26" s="93">
        <v>6</v>
      </c>
      <c r="J26" s="93"/>
      <c r="K26" s="94">
        <v>3</v>
      </c>
      <c r="L26" s="93"/>
      <c r="M26" s="91">
        <f t="shared" si="0"/>
        <v>4</v>
      </c>
      <c r="N26" s="93"/>
      <c r="O26" s="31">
        <v>19</v>
      </c>
      <c r="P26" s="69" t="s">
        <v>94</v>
      </c>
      <c r="Q26" s="70" t="s">
        <v>44</v>
      </c>
      <c r="R26" s="71" t="s">
        <v>95</v>
      </c>
      <c r="S26" s="77" t="s">
        <v>117</v>
      </c>
      <c r="T26" s="93">
        <v>7</v>
      </c>
      <c r="U26" s="93">
        <v>7</v>
      </c>
      <c r="V26" s="93">
        <v>8</v>
      </c>
      <c r="W26" s="93">
        <v>7</v>
      </c>
      <c r="X26" s="93" t="s">
        <v>146</v>
      </c>
      <c r="Y26" s="94"/>
      <c r="Z26" s="93"/>
      <c r="AA26" s="91">
        <f t="shared" si="1"/>
        <v>2</v>
      </c>
      <c r="AB26" s="93"/>
      <c r="AC26" s="31">
        <v>19</v>
      </c>
      <c r="AD26" s="69" t="s">
        <v>94</v>
      </c>
      <c r="AE26" s="70" t="s">
        <v>44</v>
      </c>
      <c r="AF26" s="71" t="s">
        <v>95</v>
      </c>
      <c r="AG26" s="77" t="s">
        <v>117</v>
      </c>
      <c r="AH26" s="93">
        <v>7</v>
      </c>
      <c r="AI26" s="93">
        <v>8</v>
      </c>
      <c r="AJ26" s="93">
        <v>5</v>
      </c>
      <c r="AK26" s="93"/>
      <c r="AL26" s="93"/>
      <c r="AM26" s="94">
        <v>4</v>
      </c>
      <c r="AN26" s="93"/>
      <c r="AO26" s="91">
        <f t="shared" si="2"/>
        <v>5</v>
      </c>
      <c r="AP26" s="93"/>
      <c r="AQ26" s="31">
        <v>19</v>
      </c>
      <c r="AR26" s="69" t="s">
        <v>94</v>
      </c>
      <c r="AS26" s="70" t="s">
        <v>44</v>
      </c>
      <c r="AT26" s="71" t="s">
        <v>95</v>
      </c>
      <c r="AU26" s="77" t="s">
        <v>117</v>
      </c>
      <c r="AV26" s="93">
        <v>7</v>
      </c>
      <c r="AW26" s="93">
        <v>6</v>
      </c>
      <c r="AX26" s="93">
        <v>7</v>
      </c>
      <c r="AY26" s="93"/>
      <c r="AZ26" s="93"/>
      <c r="BA26" s="94">
        <v>5</v>
      </c>
      <c r="BB26" s="93"/>
      <c r="BC26" s="91">
        <f t="shared" si="3"/>
        <v>6</v>
      </c>
      <c r="BD26" s="93"/>
      <c r="BE26" s="31">
        <v>19</v>
      </c>
      <c r="BF26" s="69" t="s">
        <v>94</v>
      </c>
      <c r="BG26" s="70" t="s">
        <v>44</v>
      </c>
      <c r="BH26" s="71" t="s">
        <v>95</v>
      </c>
      <c r="BI26" s="77" t="s">
        <v>117</v>
      </c>
      <c r="BJ26" s="93"/>
      <c r="BK26" s="93"/>
      <c r="BL26" s="93"/>
      <c r="BM26" s="93"/>
      <c r="BN26" s="93"/>
      <c r="BO26" s="94"/>
      <c r="BP26" s="93"/>
      <c r="BQ26" s="91">
        <f t="shared" si="4"/>
        <v>0</v>
      </c>
      <c r="BR26" s="93"/>
    </row>
    <row r="27" spans="1:70" ht="14.25">
      <c r="A27" s="31">
        <v>20</v>
      </c>
      <c r="B27" s="74" t="s">
        <v>96</v>
      </c>
      <c r="C27" s="75" t="s">
        <v>97</v>
      </c>
      <c r="D27" s="76" t="s">
        <v>98</v>
      </c>
      <c r="E27" s="78" t="s">
        <v>118</v>
      </c>
      <c r="F27" s="93">
        <v>5</v>
      </c>
      <c r="G27" s="93">
        <v>6</v>
      </c>
      <c r="H27" s="93">
        <v>5</v>
      </c>
      <c r="I27" s="93">
        <v>6</v>
      </c>
      <c r="J27" s="93"/>
      <c r="K27" s="94">
        <v>4</v>
      </c>
      <c r="L27" s="93"/>
      <c r="M27" s="91">
        <f>ROUND((SUM(F27:J27)/4*0.3+K27*0.7),0)</f>
        <v>4</v>
      </c>
      <c r="N27" s="91"/>
      <c r="O27" s="31">
        <v>20</v>
      </c>
      <c r="P27" s="74" t="s">
        <v>96</v>
      </c>
      <c r="Q27" s="75" t="s">
        <v>97</v>
      </c>
      <c r="R27" s="76" t="s">
        <v>98</v>
      </c>
      <c r="S27" s="78" t="s">
        <v>118</v>
      </c>
      <c r="T27" s="93">
        <v>6</v>
      </c>
      <c r="U27" s="93">
        <v>6</v>
      </c>
      <c r="V27" s="93">
        <v>7</v>
      </c>
      <c r="W27" s="93">
        <v>5</v>
      </c>
      <c r="X27" s="93"/>
      <c r="Y27" s="94">
        <v>5</v>
      </c>
      <c r="Z27" s="93"/>
      <c r="AA27" s="91">
        <f t="shared" si="1"/>
        <v>5</v>
      </c>
      <c r="AB27" s="93"/>
      <c r="AC27" s="31">
        <v>20</v>
      </c>
      <c r="AD27" s="74" t="s">
        <v>96</v>
      </c>
      <c r="AE27" s="75" t="s">
        <v>97</v>
      </c>
      <c r="AF27" s="76" t="s">
        <v>98</v>
      </c>
      <c r="AG27" s="78" t="s">
        <v>118</v>
      </c>
      <c r="AH27" s="93">
        <v>7</v>
      </c>
      <c r="AI27" s="93">
        <v>8</v>
      </c>
      <c r="AJ27" s="93">
        <v>3</v>
      </c>
      <c r="AK27" s="93"/>
      <c r="AL27" s="93"/>
      <c r="AM27" s="94">
        <v>6</v>
      </c>
      <c r="AN27" s="93"/>
      <c r="AO27" s="91">
        <f t="shared" si="2"/>
        <v>6</v>
      </c>
      <c r="AP27" s="93"/>
      <c r="AQ27" s="31">
        <v>20</v>
      </c>
      <c r="AR27" s="74" t="s">
        <v>96</v>
      </c>
      <c r="AS27" s="75" t="s">
        <v>97</v>
      </c>
      <c r="AT27" s="76" t="s">
        <v>98</v>
      </c>
      <c r="AU27" s="78" t="s">
        <v>118</v>
      </c>
      <c r="AV27" s="93">
        <v>7</v>
      </c>
      <c r="AW27" s="93">
        <v>5</v>
      </c>
      <c r="AX27" s="93">
        <v>5</v>
      </c>
      <c r="AY27" s="93"/>
      <c r="AZ27" s="93"/>
      <c r="BA27" s="94">
        <v>6</v>
      </c>
      <c r="BB27" s="93"/>
      <c r="BC27" s="91">
        <f t="shared" si="3"/>
        <v>6</v>
      </c>
      <c r="BD27" s="93"/>
      <c r="BE27" s="31">
        <v>20</v>
      </c>
      <c r="BF27" s="74" t="s">
        <v>96</v>
      </c>
      <c r="BG27" s="75" t="s">
        <v>97</v>
      </c>
      <c r="BH27" s="76" t="s">
        <v>98</v>
      </c>
      <c r="BI27" s="78" t="s">
        <v>118</v>
      </c>
      <c r="BJ27" s="93">
        <v>6</v>
      </c>
      <c r="BK27" s="93"/>
      <c r="BL27" s="93"/>
      <c r="BM27" s="93"/>
      <c r="BN27" s="93"/>
      <c r="BO27" s="94">
        <v>4</v>
      </c>
      <c r="BP27" s="93"/>
      <c r="BQ27" s="91">
        <f t="shared" si="4"/>
        <v>5</v>
      </c>
      <c r="BR27" s="93"/>
    </row>
    <row r="28" ht="14.25">
      <c r="AA28" s="91">
        <f t="shared" si="1"/>
        <v>0</v>
      </c>
    </row>
  </sheetData>
  <autoFilter ref="A7:BR28"/>
  <mergeCells count="65"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J1:BQ1"/>
    <mergeCell ref="BJ2:BQ2"/>
    <mergeCell ref="BF4:BI4"/>
    <mergeCell ref="BJ4:BR4"/>
    <mergeCell ref="AU5:AU7"/>
    <mergeCell ref="AV5:AZ5"/>
    <mergeCell ref="BA5:BB5"/>
    <mergeCell ref="BC5:BD5"/>
    <mergeCell ref="AV6:AZ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AH1:AO1"/>
    <mergeCell ref="AH2:AO2"/>
    <mergeCell ref="AD4:AG4"/>
    <mergeCell ref="AH4:AP4"/>
    <mergeCell ref="S5:S7"/>
    <mergeCell ref="T5:X5"/>
    <mergeCell ref="Y5:Z5"/>
    <mergeCell ref="AA5:AB5"/>
    <mergeCell ref="T6:X6"/>
    <mergeCell ref="O5:O7"/>
    <mergeCell ref="P5:P7"/>
    <mergeCell ref="Q5:Q7"/>
    <mergeCell ref="R5:R7"/>
    <mergeCell ref="T1:AA1"/>
    <mergeCell ref="T2:AA2"/>
    <mergeCell ref="P4:S4"/>
    <mergeCell ref="T4:AB4"/>
    <mergeCell ref="E5:E7"/>
    <mergeCell ref="F5:J5"/>
    <mergeCell ref="K5:L5"/>
    <mergeCell ref="M5:N5"/>
    <mergeCell ref="F6:J6"/>
    <mergeCell ref="A5:A7"/>
    <mergeCell ref="B5:B7"/>
    <mergeCell ref="C5:C7"/>
    <mergeCell ref="D5:D7"/>
    <mergeCell ref="F1:M1"/>
    <mergeCell ref="F2:M2"/>
    <mergeCell ref="B4:E4"/>
    <mergeCell ref="F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27"/>
  <sheetViews>
    <sheetView workbookViewId="0" topLeftCell="V1">
      <selection activeCell="AI10" sqref="AI10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92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92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92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92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92" customWidth="1"/>
    <col min="68" max="68" width="7.28125" style="0" customWidth="1"/>
    <col min="69" max="69" width="7.5742187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92" customWidth="1"/>
    <col min="82" max="82" width="7.28125" style="0" customWidth="1"/>
    <col min="83" max="83" width="7.57421875" style="0" customWidth="1"/>
  </cols>
  <sheetData>
    <row r="1" spans="2:84" ht="14.25"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</row>
    <row r="2" spans="2:84" ht="14.25">
      <c r="B2" s="83" t="s">
        <v>123</v>
      </c>
      <c r="C2" s="83"/>
      <c r="D2" s="83"/>
      <c r="E2" s="83"/>
      <c r="F2" s="210" t="s">
        <v>124</v>
      </c>
      <c r="G2" s="210"/>
      <c r="H2" s="210"/>
      <c r="I2" s="210"/>
      <c r="J2" s="210"/>
      <c r="K2" s="210"/>
      <c r="L2" s="210"/>
      <c r="M2" s="210"/>
      <c r="N2" s="83"/>
      <c r="P2" s="83" t="s">
        <v>123</v>
      </c>
      <c r="Q2" s="83"/>
      <c r="R2" s="83"/>
      <c r="S2" s="83"/>
      <c r="T2" s="210" t="s">
        <v>124</v>
      </c>
      <c r="U2" s="210"/>
      <c r="V2" s="210"/>
      <c r="W2" s="210"/>
      <c r="X2" s="210"/>
      <c r="Y2" s="210"/>
      <c r="Z2" s="210"/>
      <c r="AA2" s="210"/>
      <c r="AB2" s="83"/>
      <c r="AD2" s="83" t="s">
        <v>123</v>
      </c>
      <c r="AE2" s="83"/>
      <c r="AF2" s="83"/>
      <c r="AG2" s="83"/>
      <c r="AH2" s="210" t="s">
        <v>124</v>
      </c>
      <c r="AI2" s="210"/>
      <c r="AJ2" s="210"/>
      <c r="AK2" s="210"/>
      <c r="AL2" s="210"/>
      <c r="AM2" s="210"/>
      <c r="AN2" s="210"/>
      <c r="AO2" s="210"/>
      <c r="AP2" s="83"/>
      <c r="AR2" s="83" t="s">
        <v>123</v>
      </c>
      <c r="AS2" s="83"/>
      <c r="AT2" s="83"/>
      <c r="AU2" s="83"/>
      <c r="AV2" s="210" t="s">
        <v>124</v>
      </c>
      <c r="AW2" s="210"/>
      <c r="AX2" s="210"/>
      <c r="AY2" s="210"/>
      <c r="AZ2" s="210"/>
      <c r="BA2" s="210"/>
      <c r="BB2" s="210"/>
      <c r="BC2" s="210"/>
      <c r="BD2" s="83"/>
      <c r="BF2" s="83" t="s">
        <v>123</v>
      </c>
      <c r="BG2" s="83"/>
      <c r="BH2" s="83"/>
      <c r="BI2" s="83"/>
      <c r="BJ2" s="210" t="s">
        <v>124</v>
      </c>
      <c r="BK2" s="210"/>
      <c r="BL2" s="210"/>
      <c r="BM2" s="210"/>
      <c r="BN2" s="210"/>
      <c r="BO2" s="210"/>
      <c r="BP2" s="210"/>
      <c r="BQ2" s="210"/>
      <c r="BR2" s="83"/>
      <c r="BT2" s="83" t="s">
        <v>123</v>
      </c>
      <c r="BU2" s="83"/>
      <c r="BV2" s="83"/>
      <c r="BW2" s="83"/>
      <c r="BX2" s="210" t="s">
        <v>124</v>
      </c>
      <c r="BY2" s="210"/>
      <c r="BZ2" s="210"/>
      <c r="CA2" s="210"/>
      <c r="CB2" s="210"/>
      <c r="CC2" s="210"/>
      <c r="CD2" s="210"/>
      <c r="CE2" s="210"/>
      <c r="CF2" s="83"/>
    </row>
    <row r="3" spans="2:84" ht="12.75"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84"/>
      <c r="CD3" s="2"/>
      <c r="CE3" s="2"/>
      <c r="CF3" s="2"/>
    </row>
    <row r="4" spans="2:84" ht="12.75">
      <c r="B4" s="211" t="s">
        <v>134</v>
      </c>
      <c r="C4" s="212"/>
      <c r="D4" s="212"/>
      <c r="E4" s="212"/>
      <c r="F4" s="213" t="s">
        <v>150</v>
      </c>
      <c r="G4" s="213"/>
      <c r="H4" s="213"/>
      <c r="I4" s="213"/>
      <c r="J4" s="213"/>
      <c r="K4" s="213"/>
      <c r="L4" s="213"/>
      <c r="M4" s="213"/>
      <c r="N4" s="213"/>
      <c r="P4" s="211" t="s">
        <v>134</v>
      </c>
      <c r="Q4" s="212"/>
      <c r="R4" s="212"/>
      <c r="S4" s="212"/>
      <c r="T4" s="213" t="s">
        <v>151</v>
      </c>
      <c r="U4" s="213"/>
      <c r="V4" s="213"/>
      <c r="W4" s="213"/>
      <c r="X4" s="213"/>
      <c r="Y4" s="213"/>
      <c r="Z4" s="213"/>
      <c r="AA4" s="213"/>
      <c r="AB4" s="213"/>
      <c r="AD4" s="211" t="s">
        <v>134</v>
      </c>
      <c r="AE4" s="212"/>
      <c r="AF4" s="212"/>
      <c r="AG4" s="212"/>
      <c r="AH4" s="213" t="s">
        <v>152</v>
      </c>
      <c r="AI4" s="213"/>
      <c r="AJ4" s="213"/>
      <c r="AK4" s="213"/>
      <c r="AL4" s="213"/>
      <c r="AM4" s="213"/>
      <c r="AN4" s="213"/>
      <c r="AO4" s="213"/>
      <c r="AP4" s="213"/>
      <c r="AR4" s="211" t="s">
        <v>134</v>
      </c>
      <c r="AS4" s="212"/>
      <c r="AT4" s="212"/>
      <c r="AU4" s="212"/>
      <c r="AV4" s="213" t="s">
        <v>153</v>
      </c>
      <c r="AW4" s="213"/>
      <c r="AX4" s="213"/>
      <c r="AY4" s="213"/>
      <c r="AZ4" s="213"/>
      <c r="BA4" s="213"/>
      <c r="BB4" s="213"/>
      <c r="BC4" s="213"/>
      <c r="BD4" s="213"/>
      <c r="BF4" s="211" t="s">
        <v>134</v>
      </c>
      <c r="BG4" s="212"/>
      <c r="BH4" s="212"/>
      <c r="BI4" s="212"/>
      <c r="BJ4" s="213" t="s">
        <v>154</v>
      </c>
      <c r="BK4" s="213"/>
      <c r="BL4" s="213"/>
      <c r="BM4" s="213"/>
      <c r="BN4" s="213"/>
      <c r="BO4" s="213"/>
      <c r="BP4" s="213"/>
      <c r="BQ4" s="213"/>
      <c r="BR4" s="213"/>
      <c r="BT4" s="211" t="s">
        <v>134</v>
      </c>
      <c r="BU4" s="212"/>
      <c r="BV4" s="212"/>
      <c r="BW4" s="212"/>
      <c r="BX4" s="213" t="s">
        <v>155</v>
      </c>
      <c r="BY4" s="213"/>
      <c r="BZ4" s="213"/>
      <c r="CA4" s="213"/>
      <c r="CB4" s="213"/>
      <c r="CC4" s="213"/>
      <c r="CD4" s="213"/>
      <c r="CE4" s="213"/>
      <c r="CF4" s="213"/>
    </row>
    <row r="5" spans="1:84" ht="12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</row>
    <row r="6" spans="1:84" ht="12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85" t="s">
        <v>130</v>
      </c>
      <c r="CD6" s="86"/>
      <c r="CE6" s="86" t="s">
        <v>131</v>
      </c>
      <c r="CF6" s="86"/>
    </row>
    <row r="7" spans="1:84" ht="14.2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88" t="s">
        <v>132</v>
      </c>
      <c r="CD7" s="87" t="s">
        <v>133</v>
      </c>
      <c r="CE7" s="87" t="s">
        <v>132</v>
      </c>
      <c r="CF7" s="87" t="s">
        <v>133</v>
      </c>
    </row>
    <row r="8" spans="1:84" s="106" customFormat="1" ht="14.25">
      <c r="A8" s="101">
        <v>1</v>
      </c>
      <c r="B8" s="102" t="s">
        <v>56</v>
      </c>
      <c r="C8" s="103" t="s">
        <v>57</v>
      </c>
      <c r="D8" s="104" t="s">
        <v>53</v>
      </c>
      <c r="E8" s="105" t="s">
        <v>99</v>
      </c>
      <c r="F8" s="91"/>
      <c r="G8" s="91"/>
      <c r="H8" s="91"/>
      <c r="I8" s="91"/>
      <c r="J8" s="91"/>
      <c r="K8" s="91"/>
      <c r="L8" s="91"/>
      <c r="M8" s="91">
        <f>ROUND((SUM(F8:J8)/1*0.3+K8*0.7),0)</f>
        <v>0</v>
      </c>
      <c r="N8" s="91"/>
      <c r="O8" s="101">
        <v>1</v>
      </c>
      <c r="P8" s="102" t="s">
        <v>56</v>
      </c>
      <c r="Q8" s="103" t="s">
        <v>57</v>
      </c>
      <c r="R8" s="104" t="s">
        <v>53</v>
      </c>
      <c r="S8" s="105" t="s">
        <v>99</v>
      </c>
      <c r="T8" s="91"/>
      <c r="U8" s="91"/>
      <c r="V8" s="91"/>
      <c r="W8" s="91"/>
      <c r="X8" s="91"/>
      <c r="Y8" s="91"/>
      <c r="Z8" s="91"/>
      <c r="AA8" s="91">
        <f>ROUND((SUM(T8:X8)/3*0.3+Y8*0.7),0)</f>
        <v>0</v>
      </c>
      <c r="AB8" s="91"/>
      <c r="AC8" s="101">
        <v>1</v>
      </c>
      <c r="AD8" s="102" t="s">
        <v>56</v>
      </c>
      <c r="AE8" s="103" t="s">
        <v>57</v>
      </c>
      <c r="AF8" s="104" t="s">
        <v>53</v>
      </c>
      <c r="AG8" s="105" t="s">
        <v>99</v>
      </c>
      <c r="AH8" s="91"/>
      <c r="AI8" s="91"/>
      <c r="AJ8" s="91"/>
      <c r="AK8" s="91"/>
      <c r="AL8" s="91"/>
      <c r="AM8" s="91"/>
      <c r="AN8" s="91"/>
      <c r="AO8" s="91">
        <f>ROUND((SUM(AH8:AL8)/2*0.3+AM8*0.7),0)</f>
        <v>0</v>
      </c>
      <c r="AP8" s="91"/>
      <c r="AQ8" s="101">
        <v>1</v>
      </c>
      <c r="AR8" s="102" t="s">
        <v>56</v>
      </c>
      <c r="AS8" s="103" t="s">
        <v>57</v>
      </c>
      <c r="AT8" s="104" t="s">
        <v>53</v>
      </c>
      <c r="AU8" s="105" t="s">
        <v>99</v>
      </c>
      <c r="AV8" s="91"/>
      <c r="AW8" s="91"/>
      <c r="AX8" s="91"/>
      <c r="AY8" s="91"/>
      <c r="AZ8" s="91"/>
      <c r="BA8" s="91"/>
      <c r="BB8" s="91"/>
      <c r="BC8" s="91">
        <f>ROUND((SUM(AV8:AZ8)/1*0.3+BA8*0.7),0)</f>
        <v>0</v>
      </c>
      <c r="BD8" s="91"/>
      <c r="BE8" s="101">
        <v>1</v>
      </c>
      <c r="BF8" s="102" t="s">
        <v>56</v>
      </c>
      <c r="BG8" s="103" t="s">
        <v>57</v>
      </c>
      <c r="BH8" s="104" t="s">
        <v>53</v>
      </c>
      <c r="BI8" s="105" t="s">
        <v>99</v>
      </c>
      <c r="BJ8" s="91"/>
      <c r="BK8" s="91"/>
      <c r="BL8" s="91"/>
      <c r="BM8" s="91"/>
      <c r="BN8" s="91"/>
      <c r="BO8" s="91"/>
      <c r="BP8" s="91"/>
      <c r="BQ8" s="91">
        <f>ROUND((SUM(BJ8:BN8)/3*0.3+BO8*0.7),0)</f>
        <v>0</v>
      </c>
      <c r="BR8" s="91"/>
      <c r="BS8" s="101">
        <v>1</v>
      </c>
      <c r="BT8" s="102" t="s">
        <v>56</v>
      </c>
      <c r="BU8" s="103" t="s">
        <v>57</v>
      </c>
      <c r="BV8" s="104" t="s">
        <v>53</v>
      </c>
      <c r="BW8" s="105" t="s">
        <v>99</v>
      </c>
      <c r="BX8" s="91"/>
      <c r="BY8" s="91"/>
      <c r="BZ8" s="91"/>
      <c r="CA8" s="91"/>
      <c r="CB8" s="91"/>
      <c r="CC8" s="91"/>
      <c r="CD8" s="91"/>
      <c r="CE8" s="91">
        <f>ROUND((SUM(BX8:CB8)/3*0.3+CC8*0.7),0)</f>
        <v>0</v>
      </c>
      <c r="CF8" s="91"/>
    </row>
    <row r="9" spans="1:84" ht="14.25">
      <c r="A9" s="31">
        <v>2</v>
      </c>
      <c r="B9" s="69" t="s">
        <v>58</v>
      </c>
      <c r="C9" s="70" t="s">
        <v>52</v>
      </c>
      <c r="D9" s="71" t="s">
        <v>59</v>
      </c>
      <c r="E9" s="77" t="s">
        <v>100</v>
      </c>
      <c r="F9" s="89">
        <v>7</v>
      </c>
      <c r="G9" s="89"/>
      <c r="H9" s="89"/>
      <c r="I9" s="89"/>
      <c r="J9" s="89"/>
      <c r="K9" s="90">
        <v>0</v>
      </c>
      <c r="L9" s="89"/>
      <c r="M9" s="91">
        <f aca="true" t="shared" si="0" ref="M9:M27">ROUND((SUM(F9:J9)/1*0.3+K9*0.7),0)</f>
        <v>2</v>
      </c>
      <c r="N9" s="89"/>
      <c r="O9" s="31">
        <v>2</v>
      </c>
      <c r="P9" s="69" t="s">
        <v>58</v>
      </c>
      <c r="Q9" s="70" t="s">
        <v>52</v>
      </c>
      <c r="R9" s="71" t="s">
        <v>59</v>
      </c>
      <c r="S9" s="77" t="s">
        <v>100</v>
      </c>
      <c r="T9" s="89">
        <v>9</v>
      </c>
      <c r="U9" s="89">
        <v>5</v>
      </c>
      <c r="V9" s="89">
        <v>6</v>
      </c>
      <c r="W9" s="89"/>
      <c r="X9" s="89"/>
      <c r="Y9" s="90"/>
      <c r="Z9" s="89"/>
      <c r="AA9" s="91">
        <f>ROUND((SUM(T9:X9)/3*0.3+Y9*0.7),0)</f>
        <v>2</v>
      </c>
      <c r="AB9" s="89"/>
      <c r="AC9" s="31">
        <v>2</v>
      </c>
      <c r="AD9" s="69" t="s">
        <v>58</v>
      </c>
      <c r="AE9" s="70" t="s">
        <v>52</v>
      </c>
      <c r="AF9" s="71" t="s">
        <v>59</v>
      </c>
      <c r="AG9" s="77" t="s">
        <v>100</v>
      </c>
      <c r="AH9" s="89"/>
      <c r="AI9" s="89"/>
      <c r="AJ9" s="89"/>
      <c r="AK9" s="89"/>
      <c r="AL9" s="89"/>
      <c r="AM9" s="90"/>
      <c r="AN9" s="89"/>
      <c r="AO9" s="91">
        <f aca="true" t="shared" si="1" ref="AO9:AO27">ROUND((SUM(AH9:AL9)/2*0.3+AM9*0.7),0)</f>
        <v>0</v>
      </c>
      <c r="AP9" s="89"/>
      <c r="AQ9" s="31">
        <v>2</v>
      </c>
      <c r="AR9" s="69" t="s">
        <v>58</v>
      </c>
      <c r="AS9" s="70" t="s">
        <v>52</v>
      </c>
      <c r="AT9" s="71" t="s">
        <v>59</v>
      </c>
      <c r="AU9" s="77" t="s">
        <v>100</v>
      </c>
      <c r="AV9" s="89">
        <v>6</v>
      </c>
      <c r="AW9" s="89"/>
      <c r="AX9" s="89"/>
      <c r="AY9" s="89"/>
      <c r="AZ9" s="89"/>
      <c r="BA9" s="90">
        <v>0</v>
      </c>
      <c r="BB9" s="89"/>
      <c r="BC9" s="91">
        <f aca="true" t="shared" si="2" ref="BC9:BC27">ROUND((SUM(AV9:AZ9)/1*0.3+BA9*0.7),0)</f>
        <v>2</v>
      </c>
      <c r="BD9" s="89"/>
      <c r="BE9" s="31">
        <v>2</v>
      </c>
      <c r="BF9" s="69" t="s">
        <v>58</v>
      </c>
      <c r="BG9" s="70" t="s">
        <v>52</v>
      </c>
      <c r="BH9" s="71" t="s">
        <v>59</v>
      </c>
      <c r="BI9" s="77" t="s">
        <v>100</v>
      </c>
      <c r="BJ9" s="89">
        <v>5</v>
      </c>
      <c r="BK9" s="89">
        <v>6</v>
      </c>
      <c r="BL9" s="89">
        <v>7</v>
      </c>
      <c r="BM9" s="89"/>
      <c r="BN9" s="89"/>
      <c r="BO9" s="90">
        <v>0</v>
      </c>
      <c r="BP9" s="89"/>
      <c r="BQ9" s="91">
        <f aca="true" t="shared" si="3" ref="BQ9:BQ27">ROUND((SUM(BJ9:BN9)/3*0.3+BO9*0.7),0)</f>
        <v>2</v>
      </c>
      <c r="BR9" s="89"/>
      <c r="BS9" s="31">
        <v>2</v>
      </c>
      <c r="BT9" s="69" t="s">
        <v>58</v>
      </c>
      <c r="BU9" s="70" t="s">
        <v>52</v>
      </c>
      <c r="BV9" s="71" t="s">
        <v>59</v>
      </c>
      <c r="BW9" s="77" t="s">
        <v>100</v>
      </c>
      <c r="BX9" s="89">
        <v>5</v>
      </c>
      <c r="BY9" s="89">
        <v>5</v>
      </c>
      <c r="BZ9" s="89">
        <v>5</v>
      </c>
      <c r="CA9" s="89"/>
      <c r="CB9" s="89"/>
      <c r="CC9" s="90">
        <v>0</v>
      </c>
      <c r="CD9" s="89"/>
      <c r="CE9" s="91">
        <f aca="true" t="shared" si="4" ref="CE9:CE27">ROUND((SUM(BX9:CB9)/3*0.3+CC9*0.7),0)</f>
        <v>2</v>
      </c>
      <c r="CF9" s="89"/>
    </row>
    <row r="10" spans="1:84" ht="14.25">
      <c r="A10" s="31">
        <v>3</v>
      </c>
      <c r="B10" s="69" t="s">
        <v>60</v>
      </c>
      <c r="C10" s="70" t="s">
        <v>61</v>
      </c>
      <c r="D10" s="71" t="s">
        <v>62</v>
      </c>
      <c r="E10" s="77" t="s">
        <v>101</v>
      </c>
      <c r="F10" s="89">
        <v>6</v>
      </c>
      <c r="G10" s="89"/>
      <c r="H10" s="89"/>
      <c r="I10" s="89"/>
      <c r="J10" s="89"/>
      <c r="K10" s="90">
        <v>6</v>
      </c>
      <c r="L10" s="89"/>
      <c r="M10" s="91">
        <f t="shared" si="0"/>
        <v>6</v>
      </c>
      <c r="N10" s="89"/>
      <c r="O10" s="31">
        <v>3</v>
      </c>
      <c r="P10" s="69" t="s">
        <v>60</v>
      </c>
      <c r="Q10" s="70" t="s">
        <v>61</v>
      </c>
      <c r="R10" s="71" t="s">
        <v>62</v>
      </c>
      <c r="S10" s="77" t="s">
        <v>101</v>
      </c>
      <c r="T10" s="89">
        <v>8</v>
      </c>
      <c r="U10" s="89">
        <v>7</v>
      </c>
      <c r="V10" s="89">
        <v>8</v>
      </c>
      <c r="W10" s="89"/>
      <c r="X10" s="89"/>
      <c r="Y10" s="90">
        <v>4</v>
      </c>
      <c r="Z10" s="89"/>
      <c r="AA10" s="91">
        <f>ROUND((SUM(T10:X10)/3*0.3+Y10*0.7),0)</f>
        <v>5</v>
      </c>
      <c r="AB10" s="89"/>
      <c r="AC10" s="31">
        <v>3</v>
      </c>
      <c r="AD10" s="69" t="s">
        <v>60</v>
      </c>
      <c r="AE10" s="70" t="s">
        <v>61</v>
      </c>
      <c r="AF10" s="71" t="s">
        <v>62</v>
      </c>
      <c r="AG10" s="77" t="s">
        <v>101</v>
      </c>
      <c r="AH10" s="89">
        <v>6</v>
      </c>
      <c r="AI10" s="89">
        <v>6</v>
      </c>
      <c r="AJ10" s="89"/>
      <c r="AK10" s="89"/>
      <c r="AL10" s="89"/>
      <c r="AM10" s="90">
        <v>4</v>
      </c>
      <c r="AN10" s="89"/>
      <c r="AO10" s="91">
        <f>ROUND((SUM(AH10:AL10)/2*0.3+AM10*0.7),0)</f>
        <v>5</v>
      </c>
      <c r="AP10" s="89"/>
      <c r="AQ10" s="31">
        <v>3</v>
      </c>
      <c r="AR10" s="69" t="s">
        <v>60</v>
      </c>
      <c r="AS10" s="70" t="s">
        <v>61</v>
      </c>
      <c r="AT10" s="71" t="s">
        <v>62</v>
      </c>
      <c r="AU10" s="77" t="s">
        <v>101</v>
      </c>
      <c r="AV10" s="89">
        <v>5</v>
      </c>
      <c r="AW10" s="89"/>
      <c r="AX10" s="89"/>
      <c r="AY10" s="89"/>
      <c r="AZ10" s="89"/>
      <c r="BA10" s="90">
        <v>5</v>
      </c>
      <c r="BB10" s="89"/>
      <c r="BC10" s="91">
        <f t="shared" si="2"/>
        <v>5</v>
      </c>
      <c r="BD10" s="89"/>
      <c r="BE10" s="31">
        <v>3</v>
      </c>
      <c r="BF10" s="69" t="s">
        <v>60</v>
      </c>
      <c r="BG10" s="70" t="s">
        <v>61</v>
      </c>
      <c r="BH10" s="71" t="s">
        <v>62</v>
      </c>
      <c r="BI10" s="77" t="s">
        <v>101</v>
      </c>
      <c r="BJ10" s="89">
        <v>4</v>
      </c>
      <c r="BK10" s="89">
        <v>5</v>
      </c>
      <c r="BL10" s="89">
        <v>6</v>
      </c>
      <c r="BM10" s="89"/>
      <c r="BN10" s="89"/>
      <c r="BO10" s="90">
        <v>6</v>
      </c>
      <c r="BP10" s="89"/>
      <c r="BQ10" s="91">
        <f t="shared" si="3"/>
        <v>6</v>
      </c>
      <c r="BR10" s="89"/>
      <c r="BS10" s="31">
        <v>3</v>
      </c>
      <c r="BT10" s="69" t="s">
        <v>60</v>
      </c>
      <c r="BU10" s="70" t="s">
        <v>61</v>
      </c>
      <c r="BV10" s="71" t="s">
        <v>62</v>
      </c>
      <c r="BW10" s="77" t="s">
        <v>101</v>
      </c>
      <c r="BX10" s="89">
        <v>5</v>
      </c>
      <c r="BY10" s="89">
        <v>5</v>
      </c>
      <c r="BZ10" s="89">
        <v>6</v>
      </c>
      <c r="CA10" s="89"/>
      <c r="CB10" s="89"/>
      <c r="CC10" s="90">
        <v>7</v>
      </c>
      <c r="CD10" s="89"/>
      <c r="CE10" s="91">
        <f t="shared" si="4"/>
        <v>7</v>
      </c>
      <c r="CF10" s="89"/>
    </row>
    <row r="11" spans="1:84" ht="14.25">
      <c r="A11" s="31">
        <v>4</v>
      </c>
      <c r="B11" s="69" t="s">
        <v>63</v>
      </c>
      <c r="C11" s="72" t="s">
        <v>64</v>
      </c>
      <c r="D11" s="73" t="s">
        <v>32</v>
      </c>
      <c r="E11" s="77" t="s">
        <v>102</v>
      </c>
      <c r="F11" s="89">
        <v>7</v>
      </c>
      <c r="G11" s="89"/>
      <c r="H11" s="89"/>
      <c r="I11" s="89"/>
      <c r="J11" s="89"/>
      <c r="K11" s="90">
        <v>7</v>
      </c>
      <c r="L11" s="89"/>
      <c r="M11" s="91">
        <f t="shared" si="0"/>
        <v>7</v>
      </c>
      <c r="N11" s="89"/>
      <c r="O11" s="31">
        <v>4</v>
      </c>
      <c r="P11" s="69" t="s">
        <v>63</v>
      </c>
      <c r="Q11" s="72" t="s">
        <v>64</v>
      </c>
      <c r="R11" s="73" t="s">
        <v>32</v>
      </c>
      <c r="S11" s="77" t="s">
        <v>102</v>
      </c>
      <c r="T11" s="89">
        <v>8</v>
      </c>
      <c r="U11" s="89">
        <v>5</v>
      </c>
      <c r="V11" s="89">
        <v>8</v>
      </c>
      <c r="W11" s="89"/>
      <c r="X11" s="89"/>
      <c r="Y11" s="90">
        <v>5</v>
      </c>
      <c r="Z11" s="89"/>
      <c r="AA11" s="91">
        <f aca="true" t="shared" si="5" ref="AA11:AA27">ROUND((SUM(T11:X11)/3*0.3+Y11*0.7),0)</f>
        <v>6</v>
      </c>
      <c r="AB11" s="89"/>
      <c r="AC11" s="31">
        <v>4</v>
      </c>
      <c r="AD11" s="69" t="s">
        <v>63</v>
      </c>
      <c r="AE11" s="72" t="s">
        <v>64</v>
      </c>
      <c r="AF11" s="73" t="s">
        <v>32</v>
      </c>
      <c r="AG11" s="77" t="s">
        <v>102</v>
      </c>
      <c r="AH11" s="89">
        <v>6</v>
      </c>
      <c r="AI11" s="89">
        <v>7</v>
      </c>
      <c r="AJ11" s="89"/>
      <c r="AK11" s="89"/>
      <c r="AL11" s="89"/>
      <c r="AM11" s="90">
        <v>8</v>
      </c>
      <c r="AN11" s="89"/>
      <c r="AO11" s="91">
        <f t="shared" si="1"/>
        <v>8</v>
      </c>
      <c r="AP11" s="89"/>
      <c r="AQ11" s="31">
        <v>4</v>
      </c>
      <c r="AR11" s="69" t="s">
        <v>63</v>
      </c>
      <c r="AS11" s="72" t="s">
        <v>64</v>
      </c>
      <c r="AT11" s="73" t="s">
        <v>32</v>
      </c>
      <c r="AU11" s="77" t="s">
        <v>102</v>
      </c>
      <c r="AV11" s="89">
        <v>6</v>
      </c>
      <c r="AW11" s="89"/>
      <c r="AX11" s="89"/>
      <c r="AY11" s="89"/>
      <c r="AZ11" s="89"/>
      <c r="BA11" s="90">
        <v>5</v>
      </c>
      <c r="BB11" s="89"/>
      <c r="BC11" s="91">
        <f t="shared" si="2"/>
        <v>5</v>
      </c>
      <c r="BD11" s="89"/>
      <c r="BE11" s="31">
        <v>4</v>
      </c>
      <c r="BF11" s="69" t="s">
        <v>63</v>
      </c>
      <c r="BG11" s="72" t="s">
        <v>64</v>
      </c>
      <c r="BH11" s="73" t="s">
        <v>32</v>
      </c>
      <c r="BI11" s="77" t="s">
        <v>102</v>
      </c>
      <c r="BJ11" s="89">
        <v>4</v>
      </c>
      <c r="BK11" s="89">
        <v>5</v>
      </c>
      <c r="BL11" s="89">
        <v>5</v>
      </c>
      <c r="BM11" s="89"/>
      <c r="BN11" s="89"/>
      <c r="BO11" s="90">
        <v>6</v>
      </c>
      <c r="BP11" s="89"/>
      <c r="BQ11" s="91">
        <f t="shared" si="3"/>
        <v>6</v>
      </c>
      <c r="BR11" s="89"/>
      <c r="BS11" s="31">
        <v>4</v>
      </c>
      <c r="BT11" s="69" t="s">
        <v>63</v>
      </c>
      <c r="BU11" s="72" t="s">
        <v>64</v>
      </c>
      <c r="BV11" s="73" t="s">
        <v>32</v>
      </c>
      <c r="BW11" s="77" t="s">
        <v>102</v>
      </c>
      <c r="BX11" s="89">
        <v>5</v>
      </c>
      <c r="BY11" s="89">
        <v>8</v>
      </c>
      <c r="BZ11" s="89">
        <v>7</v>
      </c>
      <c r="CA11" s="89"/>
      <c r="CB11" s="89"/>
      <c r="CC11" s="90">
        <v>6</v>
      </c>
      <c r="CD11" s="89"/>
      <c r="CE11" s="91">
        <f t="shared" si="4"/>
        <v>6</v>
      </c>
      <c r="CF11" s="89"/>
    </row>
    <row r="12" spans="1:84" ht="14.25">
      <c r="A12" s="31">
        <v>5</v>
      </c>
      <c r="B12" s="69" t="s">
        <v>65</v>
      </c>
      <c r="C12" s="70" t="s">
        <v>66</v>
      </c>
      <c r="D12" s="71" t="s">
        <v>45</v>
      </c>
      <c r="E12" s="77" t="s">
        <v>103</v>
      </c>
      <c r="F12" s="89">
        <v>7</v>
      </c>
      <c r="G12" s="89"/>
      <c r="H12" s="89"/>
      <c r="I12" s="89"/>
      <c r="J12" s="89"/>
      <c r="K12" s="90">
        <v>7</v>
      </c>
      <c r="L12" s="89"/>
      <c r="M12" s="91">
        <f t="shared" si="0"/>
        <v>7</v>
      </c>
      <c r="N12" s="89"/>
      <c r="O12" s="31">
        <v>5</v>
      </c>
      <c r="P12" s="69" t="s">
        <v>65</v>
      </c>
      <c r="Q12" s="70" t="s">
        <v>66</v>
      </c>
      <c r="R12" s="71" t="s">
        <v>45</v>
      </c>
      <c r="S12" s="77" t="s">
        <v>103</v>
      </c>
      <c r="T12" s="89">
        <v>5</v>
      </c>
      <c r="U12" s="89">
        <v>5</v>
      </c>
      <c r="V12" s="89">
        <v>5</v>
      </c>
      <c r="W12" s="89"/>
      <c r="X12" s="89"/>
      <c r="Y12" s="90">
        <v>7</v>
      </c>
      <c r="Z12" s="89"/>
      <c r="AA12" s="91">
        <f t="shared" si="5"/>
        <v>6</v>
      </c>
      <c r="AB12" s="89"/>
      <c r="AC12" s="31">
        <v>5</v>
      </c>
      <c r="AD12" s="69" t="s">
        <v>65</v>
      </c>
      <c r="AE12" s="70" t="s">
        <v>66</v>
      </c>
      <c r="AF12" s="71" t="s">
        <v>45</v>
      </c>
      <c r="AG12" s="77" t="s">
        <v>103</v>
      </c>
      <c r="AH12" s="89">
        <v>7</v>
      </c>
      <c r="AI12" s="89">
        <v>6</v>
      </c>
      <c r="AJ12" s="89"/>
      <c r="AK12" s="89"/>
      <c r="AL12" s="89"/>
      <c r="AM12" s="90">
        <v>5</v>
      </c>
      <c r="AN12" s="89"/>
      <c r="AO12" s="91">
        <f t="shared" si="1"/>
        <v>5</v>
      </c>
      <c r="AP12" s="89"/>
      <c r="AQ12" s="31">
        <v>5</v>
      </c>
      <c r="AR12" s="69" t="s">
        <v>65</v>
      </c>
      <c r="AS12" s="70" t="s">
        <v>66</v>
      </c>
      <c r="AT12" s="71" t="s">
        <v>45</v>
      </c>
      <c r="AU12" s="77" t="s">
        <v>103</v>
      </c>
      <c r="AV12" s="89">
        <v>5</v>
      </c>
      <c r="AW12" s="89"/>
      <c r="AX12" s="89"/>
      <c r="AY12" s="89"/>
      <c r="AZ12" s="89"/>
      <c r="BA12" s="90">
        <v>6</v>
      </c>
      <c r="BB12" s="89"/>
      <c r="BC12" s="91">
        <f t="shared" si="2"/>
        <v>6</v>
      </c>
      <c r="BD12" s="89"/>
      <c r="BE12" s="31">
        <v>5</v>
      </c>
      <c r="BF12" s="69" t="s">
        <v>65</v>
      </c>
      <c r="BG12" s="70" t="s">
        <v>66</v>
      </c>
      <c r="BH12" s="71" t="s">
        <v>45</v>
      </c>
      <c r="BI12" s="77" t="s">
        <v>103</v>
      </c>
      <c r="BJ12" s="89">
        <v>5</v>
      </c>
      <c r="BK12" s="89">
        <v>4</v>
      </c>
      <c r="BL12" s="89">
        <v>5</v>
      </c>
      <c r="BM12" s="89"/>
      <c r="BN12" s="89"/>
      <c r="BO12" s="90">
        <v>5</v>
      </c>
      <c r="BP12" s="89"/>
      <c r="BQ12" s="91">
        <f t="shared" si="3"/>
        <v>5</v>
      </c>
      <c r="BR12" s="89"/>
      <c r="BS12" s="31">
        <v>5</v>
      </c>
      <c r="BT12" s="69" t="s">
        <v>65</v>
      </c>
      <c r="BU12" s="70" t="s">
        <v>66</v>
      </c>
      <c r="BV12" s="71" t="s">
        <v>45</v>
      </c>
      <c r="BW12" s="77" t="s">
        <v>103</v>
      </c>
      <c r="BX12" s="89">
        <v>5</v>
      </c>
      <c r="BY12" s="89">
        <v>6</v>
      </c>
      <c r="BZ12" s="89">
        <v>5</v>
      </c>
      <c r="CA12" s="89"/>
      <c r="CB12" s="89"/>
      <c r="CC12" s="90">
        <v>3</v>
      </c>
      <c r="CD12" s="89">
        <v>5</v>
      </c>
      <c r="CE12" s="91">
        <f t="shared" si="4"/>
        <v>4</v>
      </c>
      <c r="CF12" s="91">
        <f>ROUND((SUM(BX12:CB12)/3*0.3+CD12*0.7),0)</f>
        <v>5</v>
      </c>
    </row>
    <row r="13" spans="1:84" ht="14.25">
      <c r="A13" s="31">
        <v>6</v>
      </c>
      <c r="B13" s="69" t="s">
        <v>67</v>
      </c>
      <c r="C13" s="70" t="s">
        <v>68</v>
      </c>
      <c r="D13" s="71" t="s">
        <v>45</v>
      </c>
      <c r="E13" s="77" t="s">
        <v>104</v>
      </c>
      <c r="F13" s="89">
        <v>7</v>
      </c>
      <c r="G13" s="89"/>
      <c r="H13" s="89"/>
      <c r="I13" s="89"/>
      <c r="J13" s="89"/>
      <c r="K13" s="90">
        <v>7</v>
      </c>
      <c r="L13" s="89"/>
      <c r="M13" s="91">
        <f t="shared" si="0"/>
        <v>7</v>
      </c>
      <c r="N13" s="89"/>
      <c r="O13" s="31">
        <v>6</v>
      </c>
      <c r="P13" s="69" t="s">
        <v>67</v>
      </c>
      <c r="Q13" s="70" t="s">
        <v>68</v>
      </c>
      <c r="R13" s="71" t="s">
        <v>45</v>
      </c>
      <c r="S13" s="77" t="s">
        <v>104</v>
      </c>
      <c r="T13" s="89">
        <v>8</v>
      </c>
      <c r="U13" s="89">
        <v>6</v>
      </c>
      <c r="V13" s="89">
        <v>8</v>
      </c>
      <c r="W13" s="89"/>
      <c r="X13" s="89"/>
      <c r="Y13" s="90">
        <v>5</v>
      </c>
      <c r="Z13" s="89"/>
      <c r="AA13" s="91">
        <f t="shared" si="5"/>
        <v>6</v>
      </c>
      <c r="AB13" s="89"/>
      <c r="AC13" s="31">
        <v>6</v>
      </c>
      <c r="AD13" s="69" t="s">
        <v>67</v>
      </c>
      <c r="AE13" s="70" t="s">
        <v>68</v>
      </c>
      <c r="AF13" s="71" t="s">
        <v>45</v>
      </c>
      <c r="AG13" s="77" t="s">
        <v>104</v>
      </c>
      <c r="AH13" s="89">
        <v>7</v>
      </c>
      <c r="AI13" s="89">
        <v>8</v>
      </c>
      <c r="AJ13" s="89"/>
      <c r="AK13" s="89"/>
      <c r="AL13" s="89"/>
      <c r="AM13" s="90">
        <v>5</v>
      </c>
      <c r="AN13" s="89"/>
      <c r="AO13" s="91">
        <f t="shared" si="1"/>
        <v>6</v>
      </c>
      <c r="AP13" s="89"/>
      <c r="AQ13" s="31">
        <v>6</v>
      </c>
      <c r="AR13" s="69" t="s">
        <v>67</v>
      </c>
      <c r="AS13" s="70" t="s">
        <v>68</v>
      </c>
      <c r="AT13" s="71" t="s">
        <v>45</v>
      </c>
      <c r="AU13" s="77" t="s">
        <v>104</v>
      </c>
      <c r="AV13" s="89">
        <v>7</v>
      </c>
      <c r="AW13" s="89"/>
      <c r="AX13" s="89"/>
      <c r="AY13" s="89"/>
      <c r="AZ13" s="89"/>
      <c r="BA13" s="90">
        <v>5</v>
      </c>
      <c r="BB13" s="89"/>
      <c r="BC13" s="91">
        <f t="shared" si="2"/>
        <v>6</v>
      </c>
      <c r="BD13" s="89"/>
      <c r="BE13" s="31">
        <v>6</v>
      </c>
      <c r="BF13" s="69" t="s">
        <v>67</v>
      </c>
      <c r="BG13" s="70" t="s">
        <v>68</v>
      </c>
      <c r="BH13" s="71" t="s">
        <v>45</v>
      </c>
      <c r="BI13" s="77" t="s">
        <v>104</v>
      </c>
      <c r="BJ13" s="89">
        <v>7</v>
      </c>
      <c r="BK13" s="89">
        <v>7</v>
      </c>
      <c r="BL13" s="89">
        <v>7</v>
      </c>
      <c r="BM13" s="89"/>
      <c r="BN13" s="89"/>
      <c r="BO13" s="90">
        <v>8</v>
      </c>
      <c r="BP13" s="89"/>
      <c r="BQ13" s="91">
        <f t="shared" si="3"/>
        <v>8</v>
      </c>
      <c r="BR13" s="89"/>
      <c r="BS13" s="31">
        <v>6</v>
      </c>
      <c r="BT13" s="69" t="s">
        <v>67</v>
      </c>
      <c r="BU13" s="70" t="s">
        <v>68</v>
      </c>
      <c r="BV13" s="71" t="s">
        <v>45</v>
      </c>
      <c r="BW13" s="77" t="s">
        <v>104</v>
      </c>
      <c r="BX13" s="89">
        <v>5</v>
      </c>
      <c r="BY13" s="89">
        <v>6</v>
      </c>
      <c r="BZ13" s="89">
        <v>6</v>
      </c>
      <c r="CA13" s="89"/>
      <c r="CB13" s="89"/>
      <c r="CC13" s="90">
        <v>4</v>
      </c>
      <c r="CD13" s="89"/>
      <c r="CE13" s="91">
        <f t="shared" si="4"/>
        <v>5</v>
      </c>
      <c r="CF13" s="89"/>
    </row>
    <row r="14" spans="1:84" ht="14.25">
      <c r="A14" s="31">
        <v>7</v>
      </c>
      <c r="B14" s="69" t="s">
        <v>69</v>
      </c>
      <c r="C14" s="70" t="s">
        <v>70</v>
      </c>
      <c r="D14" s="71" t="s">
        <v>71</v>
      </c>
      <c r="E14" s="77" t="s">
        <v>105</v>
      </c>
      <c r="F14" s="89">
        <v>7</v>
      </c>
      <c r="G14" s="89"/>
      <c r="H14" s="89"/>
      <c r="I14" s="89"/>
      <c r="J14" s="89"/>
      <c r="K14" s="90">
        <v>5</v>
      </c>
      <c r="L14" s="89"/>
      <c r="M14" s="91">
        <f t="shared" si="0"/>
        <v>6</v>
      </c>
      <c r="N14" s="89"/>
      <c r="O14" s="31">
        <v>7</v>
      </c>
      <c r="P14" s="69" t="s">
        <v>69</v>
      </c>
      <c r="Q14" s="70" t="s">
        <v>70</v>
      </c>
      <c r="R14" s="71" t="s">
        <v>71</v>
      </c>
      <c r="S14" s="77" t="s">
        <v>105</v>
      </c>
      <c r="T14" s="89">
        <v>6</v>
      </c>
      <c r="U14" s="89">
        <v>5</v>
      </c>
      <c r="V14" s="89">
        <v>8</v>
      </c>
      <c r="W14" s="89"/>
      <c r="X14" s="89"/>
      <c r="Y14" s="90">
        <v>6</v>
      </c>
      <c r="Z14" s="89"/>
      <c r="AA14" s="91">
        <f t="shared" si="5"/>
        <v>6</v>
      </c>
      <c r="AB14" s="89"/>
      <c r="AC14" s="31">
        <v>7</v>
      </c>
      <c r="AD14" s="69" t="s">
        <v>69</v>
      </c>
      <c r="AE14" s="70" t="s">
        <v>70</v>
      </c>
      <c r="AF14" s="71" t="s">
        <v>71</v>
      </c>
      <c r="AG14" s="77" t="s">
        <v>105</v>
      </c>
      <c r="AH14" s="89">
        <v>7</v>
      </c>
      <c r="AI14" s="89">
        <v>7</v>
      </c>
      <c r="AJ14" s="89"/>
      <c r="AK14" s="89"/>
      <c r="AL14" s="89"/>
      <c r="AM14" s="90">
        <v>4</v>
      </c>
      <c r="AN14" s="89"/>
      <c r="AO14" s="91">
        <f t="shared" si="1"/>
        <v>5</v>
      </c>
      <c r="AP14" s="89"/>
      <c r="AQ14" s="31">
        <v>7</v>
      </c>
      <c r="AR14" s="69" t="s">
        <v>69</v>
      </c>
      <c r="AS14" s="70" t="s">
        <v>70</v>
      </c>
      <c r="AT14" s="71" t="s">
        <v>71</v>
      </c>
      <c r="AU14" s="77" t="s">
        <v>105</v>
      </c>
      <c r="AV14" s="89">
        <v>7</v>
      </c>
      <c r="AW14" s="89"/>
      <c r="AX14" s="89"/>
      <c r="AY14" s="89"/>
      <c r="AZ14" s="89"/>
      <c r="BA14" s="90">
        <v>1</v>
      </c>
      <c r="BB14" s="89">
        <v>7</v>
      </c>
      <c r="BC14" s="91">
        <f t="shared" si="2"/>
        <v>3</v>
      </c>
      <c r="BD14" s="91">
        <f>ROUND((SUM(AV14:AZ14)/1*0.3+BB14*0.7),0)</f>
        <v>7</v>
      </c>
      <c r="BE14" s="31">
        <v>7</v>
      </c>
      <c r="BF14" s="69" t="s">
        <v>69</v>
      </c>
      <c r="BG14" s="70" t="s">
        <v>70</v>
      </c>
      <c r="BH14" s="71" t="s">
        <v>71</v>
      </c>
      <c r="BI14" s="77" t="s">
        <v>105</v>
      </c>
      <c r="BJ14" s="89">
        <v>5</v>
      </c>
      <c r="BK14" s="89">
        <v>6</v>
      </c>
      <c r="BL14" s="89">
        <v>7</v>
      </c>
      <c r="BM14" s="89"/>
      <c r="BN14" s="89"/>
      <c r="BO14" s="90">
        <v>7</v>
      </c>
      <c r="BP14" s="89"/>
      <c r="BQ14" s="91">
        <f t="shared" si="3"/>
        <v>7</v>
      </c>
      <c r="BR14" s="89"/>
      <c r="BS14" s="31">
        <v>7</v>
      </c>
      <c r="BT14" s="69" t="s">
        <v>69</v>
      </c>
      <c r="BU14" s="70" t="s">
        <v>70</v>
      </c>
      <c r="BV14" s="71" t="s">
        <v>71</v>
      </c>
      <c r="BW14" s="77" t="s">
        <v>105</v>
      </c>
      <c r="BX14" s="89">
        <v>5</v>
      </c>
      <c r="BY14" s="89">
        <v>6</v>
      </c>
      <c r="BZ14" s="89">
        <v>6</v>
      </c>
      <c r="CA14" s="89"/>
      <c r="CB14" s="89"/>
      <c r="CC14" s="90">
        <v>6</v>
      </c>
      <c r="CD14" s="89"/>
      <c r="CE14" s="91">
        <f t="shared" si="4"/>
        <v>6</v>
      </c>
      <c r="CF14" s="89"/>
    </row>
    <row r="15" spans="1:84" s="106" customFormat="1" ht="14.25">
      <c r="A15" s="101">
        <v>8</v>
      </c>
      <c r="B15" s="102" t="s">
        <v>72</v>
      </c>
      <c r="C15" s="103" t="s">
        <v>73</v>
      </c>
      <c r="D15" s="104" t="s">
        <v>74</v>
      </c>
      <c r="E15" s="105" t="s">
        <v>106</v>
      </c>
      <c r="F15" s="91"/>
      <c r="G15" s="91"/>
      <c r="H15" s="91"/>
      <c r="I15" s="91"/>
      <c r="J15" s="91"/>
      <c r="K15" s="91"/>
      <c r="L15" s="91"/>
      <c r="M15" s="91">
        <f t="shared" si="0"/>
        <v>0</v>
      </c>
      <c r="N15" s="91"/>
      <c r="O15" s="101">
        <v>8</v>
      </c>
      <c r="P15" s="102" t="s">
        <v>72</v>
      </c>
      <c r="Q15" s="103" t="s">
        <v>73</v>
      </c>
      <c r="R15" s="104" t="s">
        <v>74</v>
      </c>
      <c r="S15" s="105" t="s">
        <v>106</v>
      </c>
      <c r="T15" s="91"/>
      <c r="U15" s="91"/>
      <c r="V15" s="91"/>
      <c r="W15" s="91"/>
      <c r="X15" s="91"/>
      <c r="Y15" s="91"/>
      <c r="Z15" s="91"/>
      <c r="AA15" s="91">
        <f t="shared" si="5"/>
        <v>0</v>
      </c>
      <c r="AB15" s="91"/>
      <c r="AC15" s="101">
        <v>8</v>
      </c>
      <c r="AD15" s="102" t="s">
        <v>72</v>
      </c>
      <c r="AE15" s="103" t="s">
        <v>73</v>
      </c>
      <c r="AF15" s="104" t="s">
        <v>74</v>
      </c>
      <c r="AG15" s="105" t="s">
        <v>106</v>
      </c>
      <c r="AH15" s="91"/>
      <c r="AI15" s="91"/>
      <c r="AJ15" s="91"/>
      <c r="AK15" s="91"/>
      <c r="AL15" s="91"/>
      <c r="AM15" s="91"/>
      <c r="AN15" s="91"/>
      <c r="AO15" s="91">
        <f t="shared" si="1"/>
        <v>0</v>
      </c>
      <c r="AP15" s="91"/>
      <c r="AQ15" s="101">
        <v>8</v>
      </c>
      <c r="AR15" s="102" t="s">
        <v>72</v>
      </c>
      <c r="AS15" s="103" t="s">
        <v>73</v>
      </c>
      <c r="AT15" s="104" t="s">
        <v>74</v>
      </c>
      <c r="AU15" s="105" t="s">
        <v>106</v>
      </c>
      <c r="AV15" s="91"/>
      <c r="AW15" s="91"/>
      <c r="AX15" s="91"/>
      <c r="AY15" s="91"/>
      <c r="AZ15" s="91"/>
      <c r="BA15" s="91"/>
      <c r="BB15" s="91"/>
      <c r="BC15" s="91">
        <f t="shared" si="2"/>
        <v>0</v>
      </c>
      <c r="BD15" s="91"/>
      <c r="BE15" s="101">
        <v>8</v>
      </c>
      <c r="BF15" s="102" t="s">
        <v>72</v>
      </c>
      <c r="BG15" s="103" t="s">
        <v>73</v>
      </c>
      <c r="BH15" s="104" t="s">
        <v>74</v>
      </c>
      <c r="BI15" s="105" t="s">
        <v>106</v>
      </c>
      <c r="BJ15" s="91"/>
      <c r="BK15" s="91"/>
      <c r="BL15" s="91"/>
      <c r="BM15" s="91"/>
      <c r="BN15" s="91"/>
      <c r="BO15" s="91"/>
      <c r="BP15" s="91"/>
      <c r="BQ15" s="91">
        <f t="shared" si="3"/>
        <v>0</v>
      </c>
      <c r="BR15" s="91"/>
      <c r="BS15" s="101">
        <v>8</v>
      </c>
      <c r="BT15" s="102" t="s">
        <v>72</v>
      </c>
      <c r="BU15" s="103" t="s">
        <v>73</v>
      </c>
      <c r="BV15" s="104" t="s">
        <v>74</v>
      </c>
      <c r="BW15" s="105" t="s">
        <v>106</v>
      </c>
      <c r="BX15" s="91"/>
      <c r="BY15" s="91"/>
      <c r="BZ15" s="91"/>
      <c r="CA15" s="91"/>
      <c r="CB15" s="91"/>
      <c r="CC15" s="91"/>
      <c r="CD15" s="91"/>
      <c r="CE15" s="91">
        <f t="shared" si="4"/>
        <v>0</v>
      </c>
      <c r="CF15" s="91"/>
    </row>
    <row r="16" spans="1:84" ht="14.25">
      <c r="A16" s="31">
        <v>9</v>
      </c>
      <c r="B16" s="69" t="s">
        <v>75</v>
      </c>
      <c r="C16" s="72" t="s">
        <v>76</v>
      </c>
      <c r="D16" s="73" t="s">
        <v>77</v>
      </c>
      <c r="E16" s="77" t="s">
        <v>107</v>
      </c>
      <c r="F16" s="89">
        <v>8</v>
      </c>
      <c r="G16" s="89"/>
      <c r="H16" s="89"/>
      <c r="I16" s="89"/>
      <c r="J16" s="89"/>
      <c r="K16" s="90">
        <v>7</v>
      </c>
      <c r="L16" s="89"/>
      <c r="M16" s="91">
        <f t="shared" si="0"/>
        <v>7</v>
      </c>
      <c r="N16" s="89"/>
      <c r="O16" s="31">
        <v>9</v>
      </c>
      <c r="P16" s="69" t="s">
        <v>75</v>
      </c>
      <c r="Q16" s="72" t="s">
        <v>76</v>
      </c>
      <c r="R16" s="73" t="s">
        <v>77</v>
      </c>
      <c r="S16" s="77" t="s">
        <v>107</v>
      </c>
      <c r="T16" s="89">
        <v>5</v>
      </c>
      <c r="U16" s="89">
        <v>7</v>
      </c>
      <c r="V16" s="89">
        <v>6</v>
      </c>
      <c r="W16" s="89"/>
      <c r="X16" s="89"/>
      <c r="Y16" s="90">
        <v>7</v>
      </c>
      <c r="Z16" s="89"/>
      <c r="AA16" s="91">
        <f t="shared" si="5"/>
        <v>7</v>
      </c>
      <c r="AB16" s="89"/>
      <c r="AC16" s="31">
        <v>9</v>
      </c>
      <c r="AD16" s="69" t="s">
        <v>75</v>
      </c>
      <c r="AE16" s="72" t="s">
        <v>76</v>
      </c>
      <c r="AF16" s="73" t="s">
        <v>77</v>
      </c>
      <c r="AG16" s="77" t="s">
        <v>107</v>
      </c>
      <c r="AH16" s="89">
        <v>8</v>
      </c>
      <c r="AI16" s="89">
        <v>8</v>
      </c>
      <c r="AJ16" s="89"/>
      <c r="AK16" s="89"/>
      <c r="AL16" s="89"/>
      <c r="AM16" s="90">
        <v>7</v>
      </c>
      <c r="AN16" s="89"/>
      <c r="AO16" s="91">
        <f t="shared" si="1"/>
        <v>7</v>
      </c>
      <c r="AP16" s="89"/>
      <c r="AQ16" s="31">
        <v>9</v>
      </c>
      <c r="AR16" s="69" t="s">
        <v>75</v>
      </c>
      <c r="AS16" s="72" t="s">
        <v>76</v>
      </c>
      <c r="AT16" s="73" t="s">
        <v>77</v>
      </c>
      <c r="AU16" s="77" t="s">
        <v>107</v>
      </c>
      <c r="AV16" s="89">
        <v>7</v>
      </c>
      <c r="AW16" s="89"/>
      <c r="AX16" s="89"/>
      <c r="AY16" s="89"/>
      <c r="AZ16" s="89"/>
      <c r="BA16" s="90">
        <v>5</v>
      </c>
      <c r="BB16" s="89"/>
      <c r="BC16" s="91">
        <f t="shared" si="2"/>
        <v>6</v>
      </c>
      <c r="BD16" s="89"/>
      <c r="BE16" s="31">
        <v>9</v>
      </c>
      <c r="BF16" s="69" t="s">
        <v>75</v>
      </c>
      <c r="BG16" s="72" t="s">
        <v>76</v>
      </c>
      <c r="BH16" s="73" t="s">
        <v>77</v>
      </c>
      <c r="BI16" s="77" t="s">
        <v>107</v>
      </c>
      <c r="BJ16" s="89">
        <v>5</v>
      </c>
      <c r="BK16" s="89">
        <v>4</v>
      </c>
      <c r="BL16" s="89">
        <v>5</v>
      </c>
      <c r="BM16" s="89"/>
      <c r="BN16" s="89"/>
      <c r="BO16" s="90">
        <v>7</v>
      </c>
      <c r="BP16" s="89"/>
      <c r="BQ16" s="91">
        <f t="shared" si="3"/>
        <v>6</v>
      </c>
      <c r="BR16" s="89"/>
      <c r="BS16" s="31">
        <v>9</v>
      </c>
      <c r="BT16" s="69" t="s">
        <v>75</v>
      </c>
      <c r="BU16" s="72" t="s">
        <v>76</v>
      </c>
      <c r="BV16" s="73" t="s">
        <v>77</v>
      </c>
      <c r="BW16" s="77" t="s">
        <v>107</v>
      </c>
      <c r="BX16" s="89">
        <v>6</v>
      </c>
      <c r="BY16" s="89">
        <v>7</v>
      </c>
      <c r="BZ16" s="89">
        <v>6</v>
      </c>
      <c r="CA16" s="89"/>
      <c r="CB16" s="89"/>
      <c r="CC16" s="90">
        <v>5</v>
      </c>
      <c r="CD16" s="89"/>
      <c r="CE16" s="91">
        <f t="shared" si="4"/>
        <v>5</v>
      </c>
      <c r="CF16" s="89"/>
    </row>
    <row r="17" spans="1:84" ht="14.25">
      <c r="A17" s="31">
        <v>10</v>
      </c>
      <c r="B17" s="69" t="s">
        <v>78</v>
      </c>
      <c r="C17" s="70" t="s">
        <v>79</v>
      </c>
      <c r="D17" s="71" t="s">
        <v>80</v>
      </c>
      <c r="E17" s="77" t="s">
        <v>108</v>
      </c>
      <c r="F17" s="89">
        <v>7</v>
      </c>
      <c r="G17" s="89"/>
      <c r="H17" s="89"/>
      <c r="I17" s="89"/>
      <c r="J17" s="89"/>
      <c r="K17" s="90">
        <v>8</v>
      </c>
      <c r="L17" s="89"/>
      <c r="M17" s="91">
        <f t="shared" si="0"/>
        <v>8</v>
      </c>
      <c r="N17" s="89"/>
      <c r="O17" s="31">
        <v>10</v>
      </c>
      <c r="P17" s="69" t="s">
        <v>78</v>
      </c>
      <c r="Q17" s="70" t="s">
        <v>79</v>
      </c>
      <c r="R17" s="71" t="s">
        <v>80</v>
      </c>
      <c r="S17" s="77" t="s">
        <v>108</v>
      </c>
      <c r="T17" s="89">
        <v>5</v>
      </c>
      <c r="U17" s="89">
        <v>7</v>
      </c>
      <c r="V17" s="89">
        <v>6</v>
      </c>
      <c r="W17" s="89"/>
      <c r="X17" s="89"/>
      <c r="Y17" s="90">
        <v>7</v>
      </c>
      <c r="Z17" s="89"/>
      <c r="AA17" s="91">
        <f t="shared" si="5"/>
        <v>7</v>
      </c>
      <c r="AB17" s="89"/>
      <c r="AC17" s="31">
        <v>10</v>
      </c>
      <c r="AD17" s="69" t="s">
        <v>78</v>
      </c>
      <c r="AE17" s="70" t="s">
        <v>79</v>
      </c>
      <c r="AF17" s="71" t="s">
        <v>80</v>
      </c>
      <c r="AG17" s="77" t="s">
        <v>108</v>
      </c>
      <c r="AH17" s="89"/>
      <c r="AI17" s="89"/>
      <c r="AJ17" s="89"/>
      <c r="AK17" s="89"/>
      <c r="AL17" s="89"/>
      <c r="AM17" s="90"/>
      <c r="AN17" s="89"/>
      <c r="AO17" s="91">
        <f t="shared" si="1"/>
        <v>0</v>
      </c>
      <c r="AP17" s="89"/>
      <c r="AQ17" s="31">
        <v>10</v>
      </c>
      <c r="AR17" s="69" t="s">
        <v>78</v>
      </c>
      <c r="AS17" s="70" t="s">
        <v>79</v>
      </c>
      <c r="AT17" s="71" t="s">
        <v>80</v>
      </c>
      <c r="AU17" s="77" t="s">
        <v>108</v>
      </c>
      <c r="AV17" s="89">
        <v>6</v>
      </c>
      <c r="AW17" s="89"/>
      <c r="AX17" s="89"/>
      <c r="AY17" s="89"/>
      <c r="AZ17" s="89"/>
      <c r="BA17" s="90">
        <v>6</v>
      </c>
      <c r="BB17" s="89"/>
      <c r="BC17" s="91">
        <f t="shared" si="2"/>
        <v>6</v>
      </c>
      <c r="BD17" s="89"/>
      <c r="BE17" s="31">
        <v>10</v>
      </c>
      <c r="BF17" s="69" t="s">
        <v>78</v>
      </c>
      <c r="BG17" s="70" t="s">
        <v>79</v>
      </c>
      <c r="BH17" s="71" t="s">
        <v>80</v>
      </c>
      <c r="BI17" s="77" t="s">
        <v>108</v>
      </c>
      <c r="BJ17" s="89">
        <v>7</v>
      </c>
      <c r="BK17" s="89">
        <v>7</v>
      </c>
      <c r="BL17" s="89">
        <v>7</v>
      </c>
      <c r="BM17" s="89"/>
      <c r="BN17" s="89"/>
      <c r="BO17" s="90">
        <v>7</v>
      </c>
      <c r="BP17" s="89"/>
      <c r="BQ17" s="91">
        <f t="shared" si="3"/>
        <v>7</v>
      </c>
      <c r="BR17" s="89"/>
      <c r="BS17" s="31">
        <v>10</v>
      </c>
      <c r="BT17" s="69" t="s">
        <v>78</v>
      </c>
      <c r="BU17" s="70" t="s">
        <v>79</v>
      </c>
      <c r="BV17" s="71" t="s">
        <v>80</v>
      </c>
      <c r="BW17" s="77" t="s">
        <v>108</v>
      </c>
      <c r="BX17" s="89">
        <v>5</v>
      </c>
      <c r="BY17" s="89">
        <v>5</v>
      </c>
      <c r="BZ17" s="89">
        <v>4</v>
      </c>
      <c r="CA17" s="89"/>
      <c r="CB17" s="89"/>
      <c r="CC17" s="90">
        <v>2</v>
      </c>
      <c r="CD17" s="89"/>
      <c r="CE17" s="91">
        <f t="shared" si="4"/>
        <v>3</v>
      </c>
      <c r="CF17" s="89"/>
    </row>
    <row r="18" spans="1:84" ht="14.25">
      <c r="A18" s="31">
        <v>11</v>
      </c>
      <c r="B18" s="69" t="s">
        <v>81</v>
      </c>
      <c r="C18" s="70" t="s">
        <v>47</v>
      </c>
      <c r="D18" s="71" t="s">
        <v>80</v>
      </c>
      <c r="E18" s="77" t="s">
        <v>109</v>
      </c>
      <c r="F18" s="89">
        <v>7</v>
      </c>
      <c r="G18" s="89"/>
      <c r="H18" s="89"/>
      <c r="I18" s="89"/>
      <c r="J18" s="89"/>
      <c r="K18" s="90">
        <v>7</v>
      </c>
      <c r="L18" s="89"/>
      <c r="M18" s="91">
        <f t="shared" si="0"/>
        <v>7</v>
      </c>
      <c r="N18" s="89"/>
      <c r="O18" s="31">
        <v>11</v>
      </c>
      <c r="P18" s="69" t="s">
        <v>81</v>
      </c>
      <c r="Q18" s="70" t="s">
        <v>47</v>
      </c>
      <c r="R18" s="71" t="s">
        <v>80</v>
      </c>
      <c r="S18" s="77" t="s">
        <v>109</v>
      </c>
      <c r="T18" s="89">
        <v>7</v>
      </c>
      <c r="U18" s="89">
        <v>5</v>
      </c>
      <c r="V18" s="89">
        <v>7</v>
      </c>
      <c r="W18" s="89"/>
      <c r="X18" s="89"/>
      <c r="Y18" s="90">
        <v>5</v>
      </c>
      <c r="Z18" s="89"/>
      <c r="AA18" s="91">
        <f t="shared" si="5"/>
        <v>5</v>
      </c>
      <c r="AB18" s="89"/>
      <c r="AC18" s="31">
        <v>11</v>
      </c>
      <c r="AD18" s="69" t="s">
        <v>81</v>
      </c>
      <c r="AE18" s="70" t="s">
        <v>47</v>
      </c>
      <c r="AF18" s="71" t="s">
        <v>80</v>
      </c>
      <c r="AG18" s="77" t="s">
        <v>109</v>
      </c>
      <c r="AH18" s="89">
        <v>8</v>
      </c>
      <c r="AI18" s="89">
        <v>8</v>
      </c>
      <c r="AJ18" s="89"/>
      <c r="AK18" s="89"/>
      <c r="AL18" s="89"/>
      <c r="AM18" s="90">
        <v>6</v>
      </c>
      <c r="AN18" s="89"/>
      <c r="AO18" s="91">
        <f t="shared" si="1"/>
        <v>7</v>
      </c>
      <c r="AP18" s="89"/>
      <c r="AQ18" s="31">
        <v>11</v>
      </c>
      <c r="AR18" s="69" t="s">
        <v>81</v>
      </c>
      <c r="AS18" s="70" t="s">
        <v>47</v>
      </c>
      <c r="AT18" s="71" t="s">
        <v>80</v>
      </c>
      <c r="AU18" s="77" t="s">
        <v>109</v>
      </c>
      <c r="AV18" s="89">
        <v>6</v>
      </c>
      <c r="AW18" s="89"/>
      <c r="AX18" s="89"/>
      <c r="AY18" s="89"/>
      <c r="AZ18" s="89"/>
      <c r="BA18" s="90">
        <v>5</v>
      </c>
      <c r="BB18" s="89"/>
      <c r="BC18" s="91">
        <f t="shared" si="2"/>
        <v>5</v>
      </c>
      <c r="BD18" s="89"/>
      <c r="BE18" s="31">
        <v>11</v>
      </c>
      <c r="BF18" s="69" t="s">
        <v>81</v>
      </c>
      <c r="BG18" s="70" t="s">
        <v>47</v>
      </c>
      <c r="BH18" s="71" t="s">
        <v>80</v>
      </c>
      <c r="BI18" s="77" t="s">
        <v>109</v>
      </c>
      <c r="BJ18" s="89">
        <v>6</v>
      </c>
      <c r="BK18" s="89">
        <v>6</v>
      </c>
      <c r="BL18" s="89">
        <v>6</v>
      </c>
      <c r="BM18" s="89"/>
      <c r="BN18" s="89"/>
      <c r="BO18" s="90">
        <v>8</v>
      </c>
      <c r="BP18" s="89"/>
      <c r="BQ18" s="91">
        <f t="shared" si="3"/>
        <v>7</v>
      </c>
      <c r="BR18" s="89"/>
      <c r="BS18" s="31">
        <v>11</v>
      </c>
      <c r="BT18" s="69" t="s">
        <v>81</v>
      </c>
      <c r="BU18" s="70" t="s">
        <v>47</v>
      </c>
      <c r="BV18" s="71" t="s">
        <v>80</v>
      </c>
      <c r="BW18" s="77" t="s">
        <v>109</v>
      </c>
      <c r="BX18" s="89">
        <v>5</v>
      </c>
      <c r="BY18" s="89">
        <v>7</v>
      </c>
      <c r="BZ18" s="89">
        <v>7</v>
      </c>
      <c r="CA18" s="89"/>
      <c r="CB18" s="89"/>
      <c r="CC18" s="90">
        <v>5</v>
      </c>
      <c r="CD18" s="89"/>
      <c r="CE18" s="91">
        <f t="shared" si="4"/>
        <v>5</v>
      </c>
      <c r="CF18" s="89"/>
    </row>
    <row r="19" spans="1:84" s="106" customFormat="1" ht="14.25">
      <c r="A19" s="101">
        <v>12</v>
      </c>
      <c r="B19" s="102" t="s">
        <v>82</v>
      </c>
      <c r="C19" s="103" t="s">
        <v>46</v>
      </c>
      <c r="D19" s="104" t="s">
        <v>33</v>
      </c>
      <c r="E19" s="105" t="s">
        <v>110</v>
      </c>
      <c r="F19" s="91"/>
      <c r="G19" s="91"/>
      <c r="H19" s="91"/>
      <c r="I19" s="91"/>
      <c r="J19" s="91"/>
      <c r="K19" s="91"/>
      <c r="L19" s="91"/>
      <c r="M19" s="91">
        <f t="shared" si="0"/>
        <v>0</v>
      </c>
      <c r="N19" s="91"/>
      <c r="O19" s="101">
        <v>12</v>
      </c>
      <c r="P19" s="102" t="s">
        <v>82</v>
      </c>
      <c r="Q19" s="103" t="s">
        <v>46</v>
      </c>
      <c r="R19" s="104" t="s">
        <v>33</v>
      </c>
      <c r="S19" s="105" t="s">
        <v>110</v>
      </c>
      <c r="T19" s="91"/>
      <c r="U19" s="91"/>
      <c r="V19" s="91"/>
      <c r="W19" s="91"/>
      <c r="X19" s="91"/>
      <c r="Y19" s="91"/>
      <c r="Z19" s="91"/>
      <c r="AA19" s="91">
        <f t="shared" si="5"/>
        <v>0</v>
      </c>
      <c r="AB19" s="91"/>
      <c r="AC19" s="101">
        <v>12</v>
      </c>
      <c r="AD19" s="102" t="s">
        <v>82</v>
      </c>
      <c r="AE19" s="103" t="s">
        <v>46</v>
      </c>
      <c r="AF19" s="104" t="s">
        <v>33</v>
      </c>
      <c r="AG19" s="105" t="s">
        <v>110</v>
      </c>
      <c r="AH19" s="91"/>
      <c r="AI19" s="91"/>
      <c r="AJ19" s="91"/>
      <c r="AK19" s="91"/>
      <c r="AL19" s="91"/>
      <c r="AM19" s="91"/>
      <c r="AN19" s="91"/>
      <c r="AO19" s="91">
        <f t="shared" si="1"/>
        <v>0</v>
      </c>
      <c r="AP19" s="91"/>
      <c r="AQ19" s="101">
        <v>12</v>
      </c>
      <c r="AR19" s="102" t="s">
        <v>82</v>
      </c>
      <c r="AS19" s="103" t="s">
        <v>46</v>
      </c>
      <c r="AT19" s="104" t="s">
        <v>33</v>
      </c>
      <c r="AU19" s="105" t="s">
        <v>110</v>
      </c>
      <c r="AV19" s="91"/>
      <c r="AW19" s="91"/>
      <c r="AX19" s="91"/>
      <c r="AY19" s="91"/>
      <c r="AZ19" s="91"/>
      <c r="BA19" s="91"/>
      <c r="BB19" s="91"/>
      <c r="BC19" s="91">
        <f t="shared" si="2"/>
        <v>0</v>
      </c>
      <c r="BD19" s="91"/>
      <c r="BE19" s="101">
        <v>12</v>
      </c>
      <c r="BF19" s="102" t="s">
        <v>82</v>
      </c>
      <c r="BG19" s="103" t="s">
        <v>46</v>
      </c>
      <c r="BH19" s="104" t="s">
        <v>33</v>
      </c>
      <c r="BI19" s="105" t="s">
        <v>110</v>
      </c>
      <c r="BJ19" s="91"/>
      <c r="BK19" s="91"/>
      <c r="BL19" s="91"/>
      <c r="BM19" s="91"/>
      <c r="BN19" s="91"/>
      <c r="BO19" s="91"/>
      <c r="BP19" s="91"/>
      <c r="BQ19" s="91">
        <f t="shared" si="3"/>
        <v>0</v>
      </c>
      <c r="BR19" s="91"/>
      <c r="BS19" s="101">
        <v>12</v>
      </c>
      <c r="BT19" s="102" t="s">
        <v>82</v>
      </c>
      <c r="BU19" s="103" t="s">
        <v>46</v>
      </c>
      <c r="BV19" s="104" t="s">
        <v>33</v>
      </c>
      <c r="BW19" s="105" t="s">
        <v>110</v>
      </c>
      <c r="BX19" s="91"/>
      <c r="BY19" s="91"/>
      <c r="BZ19" s="91"/>
      <c r="CA19" s="91"/>
      <c r="CB19" s="91"/>
      <c r="CC19" s="91"/>
      <c r="CD19" s="91"/>
      <c r="CE19" s="91">
        <f t="shared" si="4"/>
        <v>0</v>
      </c>
      <c r="CF19" s="91"/>
    </row>
    <row r="20" spans="1:84" ht="14.25">
      <c r="A20" s="31">
        <v>13</v>
      </c>
      <c r="B20" s="69" t="s">
        <v>83</v>
      </c>
      <c r="C20" s="70" t="s">
        <v>51</v>
      </c>
      <c r="D20" s="71" t="s">
        <v>84</v>
      </c>
      <c r="E20" s="77" t="s">
        <v>111</v>
      </c>
      <c r="F20" s="89">
        <v>7</v>
      </c>
      <c r="G20" s="89"/>
      <c r="H20" s="89"/>
      <c r="I20" s="89"/>
      <c r="J20" s="89"/>
      <c r="K20" s="90">
        <v>7</v>
      </c>
      <c r="L20" s="89"/>
      <c r="M20" s="91">
        <f t="shared" si="0"/>
        <v>7</v>
      </c>
      <c r="N20" s="89"/>
      <c r="O20" s="31">
        <v>13</v>
      </c>
      <c r="P20" s="69" t="s">
        <v>83</v>
      </c>
      <c r="Q20" s="70" t="s">
        <v>51</v>
      </c>
      <c r="R20" s="71" t="s">
        <v>84</v>
      </c>
      <c r="S20" s="77" t="s">
        <v>111</v>
      </c>
      <c r="T20" s="89">
        <v>8</v>
      </c>
      <c r="U20" s="89">
        <v>7</v>
      </c>
      <c r="V20" s="89">
        <v>6</v>
      </c>
      <c r="W20" s="89"/>
      <c r="X20" s="89"/>
      <c r="Y20" s="90">
        <v>9</v>
      </c>
      <c r="Z20" s="89"/>
      <c r="AA20" s="91">
        <f t="shared" si="5"/>
        <v>8</v>
      </c>
      <c r="AB20" s="89"/>
      <c r="AC20" s="31">
        <v>13</v>
      </c>
      <c r="AD20" s="69" t="s">
        <v>83</v>
      </c>
      <c r="AE20" s="70" t="s">
        <v>51</v>
      </c>
      <c r="AF20" s="71" t="s">
        <v>84</v>
      </c>
      <c r="AG20" s="77" t="s">
        <v>111</v>
      </c>
      <c r="AH20" s="89">
        <v>6</v>
      </c>
      <c r="AI20" s="89">
        <v>8</v>
      </c>
      <c r="AJ20" s="89"/>
      <c r="AK20" s="89"/>
      <c r="AL20" s="89"/>
      <c r="AM20" s="90">
        <v>6</v>
      </c>
      <c r="AN20" s="89"/>
      <c r="AO20" s="91">
        <f t="shared" si="1"/>
        <v>6</v>
      </c>
      <c r="AP20" s="89"/>
      <c r="AQ20" s="31">
        <v>13</v>
      </c>
      <c r="AR20" s="69" t="s">
        <v>83</v>
      </c>
      <c r="AS20" s="70" t="s">
        <v>51</v>
      </c>
      <c r="AT20" s="71" t="s">
        <v>84</v>
      </c>
      <c r="AU20" s="77" t="s">
        <v>111</v>
      </c>
      <c r="AV20" s="89">
        <v>8</v>
      </c>
      <c r="AW20" s="89"/>
      <c r="AX20" s="89"/>
      <c r="AY20" s="89"/>
      <c r="AZ20" s="89"/>
      <c r="BA20" s="90">
        <v>5</v>
      </c>
      <c r="BB20" s="89"/>
      <c r="BC20" s="91">
        <f t="shared" si="2"/>
        <v>6</v>
      </c>
      <c r="BD20" s="89"/>
      <c r="BE20" s="31">
        <v>13</v>
      </c>
      <c r="BF20" s="69" t="s">
        <v>83</v>
      </c>
      <c r="BG20" s="70" t="s">
        <v>51</v>
      </c>
      <c r="BH20" s="71" t="s">
        <v>84</v>
      </c>
      <c r="BI20" s="77" t="s">
        <v>111</v>
      </c>
      <c r="BJ20" s="89">
        <v>6</v>
      </c>
      <c r="BK20" s="89">
        <v>6</v>
      </c>
      <c r="BL20" s="89">
        <v>6</v>
      </c>
      <c r="BM20" s="89"/>
      <c r="BN20" s="89"/>
      <c r="BO20" s="90">
        <v>7</v>
      </c>
      <c r="BP20" s="89"/>
      <c r="BQ20" s="91">
        <f t="shared" si="3"/>
        <v>7</v>
      </c>
      <c r="BR20" s="89"/>
      <c r="BS20" s="31">
        <v>13</v>
      </c>
      <c r="BT20" s="69" t="s">
        <v>83</v>
      </c>
      <c r="BU20" s="70" t="s">
        <v>51</v>
      </c>
      <c r="BV20" s="71" t="s">
        <v>84</v>
      </c>
      <c r="BW20" s="77" t="s">
        <v>111</v>
      </c>
      <c r="BX20" s="89">
        <v>5</v>
      </c>
      <c r="BY20" s="89">
        <v>8</v>
      </c>
      <c r="BZ20" s="89">
        <v>6</v>
      </c>
      <c r="CA20" s="89"/>
      <c r="CB20" s="89"/>
      <c r="CC20" s="90">
        <v>5</v>
      </c>
      <c r="CD20" s="89"/>
      <c r="CE20" s="91">
        <f t="shared" si="4"/>
        <v>5</v>
      </c>
      <c r="CF20" s="89"/>
    </row>
    <row r="21" spans="1:84" ht="14.25">
      <c r="A21" s="31">
        <v>14</v>
      </c>
      <c r="B21" s="69" t="s">
        <v>85</v>
      </c>
      <c r="C21" s="70" t="s">
        <v>52</v>
      </c>
      <c r="D21" s="71" t="s">
        <v>86</v>
      </c>
      <c r="E21" s="77" t="s">
        <v>112</v>
      </c>
      <c r="F21" s="89">
        <v>7</v>
      </c>
      <c r="G21" s="89"/>
      <c r="H21" s="89"/>
      <c r="I21" s="89"/>
      <c r="J21" s="89"/>
      <c r="K21" s="90">
        <v>7</v>
      </c>
      <c r="L21" s="89"/>
      <c r="M21" s="91">
        <f t="shared" si="0"/>
        <v>7</v>
      </c>
      <c r="N21" s="89"/>
      <c r="O21" s="31">
        <v>14</v>
      </c>
      <c r="P21" s="69" t="s">
        <v>85</v>
      </c>
      <c r="Q21" s="70" t="s">
        <v>52</v>
      </c>
      <c r="R21" s="71" t="s">
        <v>86</v>
      </c>
      <c r="S21" s="77" t="s">
        <v>112</v>
      </c>
      <c r="T21" s="89">
        <v>5</v>
      </c>
      <c r="U21" s="89">
        <v>5</v>
      </c>
      <c r="V21" s="89">
        <v>5</v>
      </c>
      <c r="W21" s="89"/>
      <c r="X21" s="89"/>
      <c r="Y21" s="90">
        <v>5</v>
      </c>
      <c r="Z21" s="89"/>
      <c r="AA21" s="91">
        <f t="shared" si="5"/>
        <v>5</v>
      </c>
      <c r="AB21" s="89"/>
      <c r="AC21" s="31">
        <v>14</v>
      </c>
      <c r="AD21" s="69" t="s">
        <v>85</v>
      </c>
      <c r="AE21" s="70" t="s">
        <v>52</v>
      </c>
      <c r="AF21" s="71" t="s">
        <v>86</v>
      </c>
      <c r="AG21" s="77" t="s">
        <v>112</v>
      </c>
      <c r="AH21" s="89">
        <v>7</v>
      </c>
      <c r="AI21" s="89">
        <v>5</v>
      </c>
      <c r="AJ21" s="89"/>
      <c r="AK21" s="89"/>
      <c r="AL21" s="89"/>
      <c r="AM21" s="90">
        <v>6</v>
      </c>
      <c r="AN21" s="89"/>
      <c r="AO21" s="91">
        <f t="shared" si="1"/>
        <v>6</v>
      </c>
      <c r="AP21" s="89"/>
      <c r="AQ21" s="31">
        <v>14</v>
      </c>
      <c r="AR21" s="69" t="s">
        <v>85</v>
      </c>
      <c r="AS21" s="70" t="s">
        <v>52</v>
      </c>
      <c r="AT21" s="71" t="s">
        <v>86</v>
      </c>
      <c r="AU21" s="77" t="s">
        <v>112</v>
      </c>
      <c r="AV21" s="89">
        <v>6</v>
      </c>
      <c r="AW21" s="89"/>
      <c r="AX21" s="89"/>
      <c r="AY21" s="89"/>
      <c r="AZ21" s="89"/>
      <c r="BA21" s="90">
        <v>6</v>
      </c>
      <c r="BB21" s="89"/>
      <c r="BC21" s="91">
        <f t="shared" si="2"/>
        <v>6</v>
      </c>
      <c r="BD21" s="89"/>
      <c r="BE21" s="31">
        <v>14</v>
      </c>
      <c r="BF21" s="69" t="s">
        <v>85</v>
      </c>
      <c r="BG21" s="70" t="s">
        <v>52</v>
      </c>
      <c r="BH21" s="71" t="s">
        <v>86</v>
      </c>
      <c r="BI21" s="77" t="s">
        <v>112</v>
      </c>
      <c r="BJ21" s="89">
        <v>6</v>
      </c>
      <c r="BK21" s="89">
        <v>6</v>
      </c>
      <c r="BL21" s="89">
        <v>6</v>
      </c>
      <c r="BM21" s="89"/>
      <c r="BN21" s="89"/>
      <c r="BO21" s="90">
        <v>6</v>
      </c>
      <c r="BP21" s="89"/>
      <c r="BQ21" s="91">
        <f t="shared" si="3"/>
        <v>6</v>
      </c>
      <c r="BR21" s="89"/>
      <c r="BS21" s="31">
        <v>14</v>
      </c>
      <c r="BT21" s="69" t="s">
        <v>85</v>
      </c>
      <c r="BU21" s="70" t="s">
        <v>52</v>
      </c>
      <c r="BV21" s="71" t="s">
        <v>86</v>
      </c>
      <c r="BW21" s="77" t="s">
        <v>112</v>
      </c>
      <c r="BX21" s="89">
        <v>5</v>
      </c>
      <c r="BY21" s="89">
        <v>5</v>
      </c>
      <c r="BZ21" s="89">
        <v>5</v>
      </c>
      <c r="CA21" s="89"/>
      <c r="CB21" s="89"/>
      <c r="CC21" s="90">
        <v>5</v>
      </c>
      <c r="CD21" s="89"/>
      <c r="CE21" s="91">
        <f t="shared" si="4"/>
        <v>5</v>
      </c>
      <c r="CF21" s="89"/>
    </row>
    <row r="22" spans="1:84" s="106" customFormat="1" ht="14.25">
      <c r="A22" s="101">
        <v>15</v>
      </c>
      <c r="B22" s="102" t="s">
        <v>87</v>
      </c>
      <c r="C22" s="103" t="s">
        <v>46</v>
      </c>
      <c r="D22" s="104" t="s">
        <v>34</v>
      </c>
      <c r="E22" s="105" t="s">
        <v>113</v>
      </c>
      <c r="F22" s="91"/>
      <c r="G22" s="91"/>
      <c r="H22" s="91"/>
      <c r="I22" s="91"/>
      <c r="J22" s="91"/>
      <c r="K22" s="91"/>
      <c r="L22" s="91"/>
      <c r="M22" s="91">
        <f t="shared" si="0"/>
        <v>0</v>
      </c>
      <c r="N22" s="91"/>
      <c r="O22" s="101">
        <v>15</v>
      </c>
      <c r="P22" s="102" t="s">
        <v>87</v>
      </c>
      <c r="Q22" s="103" t="s">
        <v>46</v>
      </c>
      <c r="R22" s="104" t="s">
        <v>34</v>
      </c>
      <c r="S22" s="105" t="s">
        <v>113</v>
      </c>
      <c r="T22" s="91"/>
      <c r="U22" s="91"/>
      <c r="V22" s="91"/>
      <c r="W22" s="91"/>
      <c r="X22" s="91"/>
      <c r="Y22" s="91"/>
      <c r="Z22" s="91"/>
      <c r="AA22" s="91">
        <f t="shared" si="5"/>
        <v>0</v>
      </c>
      <c r="AB22" s="91"/>
      <c r="AC22" s="101">
        <v>15</v>
      </c>
      <c r="AD22" s="102" t="s">
        <v>87</v>
      </c>
      <c r="AE22" s="103" t="s">
        <v>46</v>
      </c>
      <c r="AF22" s="104" t="s">
        <v>34</v>
      </c>
      <c r="AG22" s="105" t="s">
        <v>113</v>
      </c>
      <c r="AH22" s="91"/>
      <c r="AI22" s="91"/>
      <c r="AJ22" s="91"/>
      <c r="AK22" s="91"/>
      <c r="AL22" s="91"/>
      <c r="AM22" s="91"/>
      <c r="AN22" s="91"/>
      <c r="AO22" s="91">
        <f t="shared" si="1"/>
        <v>0</v>
      </c>
      <c r="AP22" s="91"/>
      <c r="AQ22" s="101">
        <v>15</v>
      </c>
      <c r="AR22" s="102" t="s">
        <v>87</v>
      </c>
      <c r="AS22" s="103" t="s">
        <v>46</v>
      </c>
      <c r="AT22" s="104" t="s">
        <v>34</v>
      </c>
      <c r="AU22" s="105" t="s">
        <v>113</v>
      </c>
      <c r="AV22" s="91"/>
      <c r="AW22" s="91"/>
      <c r="AX22" s="91"/>
      <c r="AY22" s="91"/>
      <c r="AZ22" s="91"/>
      <c r="BA22" s="91"/>
      <c r="BB22" s="91"/>
      <c r="BC22" s="91">
        <f t="shared" si="2"/>
        <v>0</v>
      </c>
      <c r="BD22" s="91"/>
      <c r="BE22" s="101">
        <v>15</v>
      </c>
      <c r="BF22" s="102" t="s">
        <v>87</v>
      </c>
      <c r="BG22" s="103" t="s">
        <v>46</v>
      </c>
      <c r="BH22" s="104" t="s">
        <v>34</v>
      </c>
      <c r="BI22" s="105" t="s">
        <v>113</v>
      </c>
      <c r="BJ22" s="91"/>
      <c r="BK22" s="91"/>
      <c r="BL22" s="91"/>
      <c r="BM22" s="91"/>
      <c r="BN22" s="91"/>
      <c r="BO22" s="91"/>
      <c r="BP22" s="91"/>
      <c r="BQ22" s="91">
        <f t="shared" si="3"/>
        <v>0</v>
      </c>
      <c r="BR22" s="91"/>
      <c r="BS22" s="101">
        <v>15</v>
      </c>
      <c r="BT22" s="102" t="s">
        <v>87</v>
      </c>
      <c r="BU22" s="103" t="s">
        <v>46</v>
      </c>
      <c r="BV22" s="104" t="s">
        <v>34</v>
      </c>
      <c r="BW22" s="105" t="s">
        <v>113</v>
      </c>
      <c r="BX22" s="91"/>
      <c r="BY22" s="91"/>
      <c r="BZ22" s="91"/>
      <c r="CA22" s="91"/>
      <c r="CB22" s="91"/>
      <c r="CC22" s="91"/>
      <c r="CD22" s="91"/>
      <c r="CE22" s="91">
        <f t="shared" si="4"/>
        <v>0</v>
      </c>
      <c r="CF22" s="91"/>
    </row>
    <row r="23" spans="1:84" ht="14.25">
      <c r="A23" s="31">
        <v>16</v>
      </c>
      <c r="B23" s="69" t="s">
        <v>88</v>
      </c>
      <c r="C23" s="70" t="s">
        <v>51</v>
      </c>
      <c r="D23" s="71" t="s">
        <v>48</v>
      </c>
      <c r="E23" s="77" t="s">
        <v>114</v>
      </c>
      <c r="F23" s="93">
        <v>8</v>
      </c>
      <c r="G23" s="93"/>
      <c r="H23" s="93"/>
      <c r="I23" s="93"/>
      <c r="J23" s="93"/>
      <c r="K23" s="94">
        <v>0</v>
      </c>
      <c r="L23" s="93">
        <v>8</v>
      </c>
      <c r="M23" s="91">
        <f t="shared" si="0"/>
        <v>2</v>
      </c>
      <c r="N23" s="91">
        <f>ROUND((SUM(F23:J23)/1*0.3+L23*0.7),0)</f>
        <v>8</v>
      </c>
      <c r="O23" s="31">
        <v>16</v>
      </c>
      <c r="P23" s="69" t="s">
        <v>88</v>
      </c>
      <c r="Q23" s="70" t="s">
        <v>51</v>
      </c>
      <c r="R23" s="71" t="s">
        <v>48</v>
      </c>
      <c r="S23" s="77" t="s">
        <v>114</v>
      </c>
      <c r="T23" s="93">
        <v>6</v>
      </c>
      <c r="U23" s="93">
        <v>5</v>
      </c>
      <c r="V23" s="93">
        <v>6</v>
      </c>
      <c r="W23" s="93"/>
      <c r="X23" s="93"/>
      <c r="Y23" s="94"/>
      <c r="Z23" s="93">
        <v>6</v>
      </c>
      <c r="AA23" s="91">
        <f t="shared" si="5"/>
        <v>2</v>
      </c>
      <c r="AB23" s="91">
        <f>ROUND((SUM(T23:X23)/3*0.3+Z23*0.7),0)</f>
        <v>6</v>
      </c>
      <c r="AC23" s="31">
        <v>16</v>
      </c>
      <c r="AD23" s="69" t="s">
        <v>88</v>
      </c>
      <c r="AE23" s="70" t="s">
        <v>51</v>
      </c>
      <c r="AF23" s="71" t="s">
        <v>48</v>
      </c>
      <c r="AG23" s="77" t="s">
        <v>114</v>
      </c>
      <c r="AH23" s="93">
        <v>7</v>
      </c>
      <c r="AI23" s="93">
        <v>7</v>
      </c>
      <c r="AJ23" s="93"/>
      <c r="AK23" s="93"/>
      <c r="AL23" s="93"/>
      <c r="AM23" s="94">
        <v>6</v>
      </c>
      <c r="AN23" s="93"/>
      <c r="AO23" s="91">
        <f t="shared" si="1"/>
        <v>6</v>
      </c>
      <c r="AP23" s="93"/>
      <c r="AQ23" s="31">
        <v>16</v>
      </c>
      <c r="AR23" s="69" t="s">
        <v>88</v>
      </c>
      <c r="AS23" s="70" t="s">
        <v>51</v>
      </c>
      <c r="AT23" s="71" t="s">
        <v>48</v>
      </c>
      <c r="AU23" s="77" t="s">
        <v>114</v>
      </c>
      <c r="AV23" s="93">
        <v>8</v>
      </c>
      <c r="AW23" s="93"/>
      <c r="AX23" s="93"/>
      <c r="AY23" s="93"/>
      <c r="AZ23" s="93"/>
      <c r="BA23" s="94">
        <v>7</v>
      </c>
      <c r="BB23" s="93"/>
      <c r="BC23" s="91">
        <f t="shared" si="2"/>
        <v>7</v>
      </c>
      <c r="BD23" s="93"/>
      <c r="BE23" s="31">
        <v>16</v>
      </c>
      <c r="BF23" s="69" t="s">
        <v>88</v>
      </c>
      <c r="BG23" s="70" t="s">
        <v>51</v>
      </c>
      <c r="BH23" s="71" t="s">
        <v>48</v>
      </c>
      <c r="BI23" s="77" t="s">
        <v>114</v>
      </c>
      <c r="BJ23" s="93">
        <v>7</v>
      </c>
      <c r="BK23" s="93">
        <v>6</v>
      </c>
      <c r="BL23" s="93">
        <v>5</v>
      </c>
      <c r="BM23" s="93"/>
      <c r="BN23" s="93"/>
      <c r="BO23" s="94">
        <v>7</v>
      </c>
      <c r="BP23" s="93"/>
      <c r="BQ23" s="91">
        <f t="shared" si="3"/>
        <v>7</v>
      </c>
      <c r="BR23" s="93"/>
      <c r="BS23" s="31">
        <v>16</v>
      </c>
      <c r="BT23" s="69" t="s">
        <v>88</v>
      </c>
      <c r="BU23" s="70" t="s">
        <v>51</v>
      </c>
      <c r="BV23" s="71" t="s">
        <v>48</v>
      </c>
      <c r="BW23" s="77" t="s">
        <v>114</v>
      </c>
      <c r="BX23" s="93">
        <v>5</v>
      </c>
      <c r="BY23" s="93">
        <v>6</v>
      </c>
      <c r="BZ23" s="93">
        <v>5</v>
      </c>
      <c r="CA23" s="93"/>
      <c r="CB23" s="93"/>
      <c r="CC23" s="94">
        <v>3</v>
      </c>
      <c r="CD23" s="93">
        <v>6</v>
      </c>
      <c r="CE23" s="91">
        <f t="shared" si="4"/>
        <v>4</v>
      </c>
      <c r="CF23" s="91">
        <f>ROUND((SUM(BX23:CB23)/3*0.3+CD23*0.7),0)</f>
        <v>6</v>
      </c>
    </row>
    <row r="24" spans="1:84" ht="14.25">
      <c r="A24" s="31">
        <v>17</v>
      </c>
      <c r="B24" s="69" t="s">
        <v>89</v>
      </c>
      <c r="C24" s="70" t="s">
        <v>73</v>
      </c>
      <c r="D24" s="71" t="s">
        <v>90</v>
      </c>
      <c r="E24" s="77" t="s">
        <v>115</v>
      </c>
      <c r="F24" s="93">
        <v>7</v>
      </c>
      <c r="G24" s="93"/>
      <c r="H24" s="93"/>
      <c r="I24" s="93"/>
      <c r="J24" s="93"/>
      <c r="K24" s="94">
        <v>6</v>
      </c>
      <c r="L24" s="93"/>
      <c r="M24" s="91">
        <f t="shared" si="0"/>
        <v>6</v>
      </c>
      <c r="N24" s="93"/>
      <c r="O24" s="31">
        <v>17</v>
      </c>
      <c r="P24" s="69" t="s">
        <v>89</v>
      </c>
      <c r="Q24" s="70" t="s">
        <v>73</v>
      </c>
      <c r="R24" s="71" t="s">
        <v>90</v>
      </c>
      <c r="S24" s="77" t="s">
        <v>115</v>
      </c>
      <c r="T24" s="93">
        <v>5</v>
      </c>
      <c r="U24" s="93">
        <v>5</v>
      </c>
      <c r="V24" s="93">
        <v>5</v>
      </c>
      <c r="W24" s="93"/>
      <c r="X24" s="93"/>
      <c r="Y24" s="94">
        <v>5</v>
      </c>
      <c r="Z24" s="93"/>
      <c r="AA24" s="91">
        <f t="shared" si="5"/>
        <v>5</v>
      </c>
      <c r="AB24" s="93"/>
      <c r="AC24" s="31">
        <v>17</v>
      </c>
      <c r="AD24" s="69" t="s">
        <v>89</v>
      </c>
      <c r="AE24" s="70" t="s">
        <v>73</v>
      </c>
      <c r="AF24" s="71" t="s">
        <v>90</v>
      </c>
      <c r="AG24" s="77" t="s">
        <v>115</v>
      </c>
      <c r="AH24" s="93">
        <v>7</v>
      </c>
      <c r="AI24" s="93">
        <v>6</v>
      </c>
      <c r="AJ24" s="93"/>
      <c r="AK24" s="93"/>
      <c r="AL24" s="93"/>
      <c r="AM24" s="94">
        <v>5</v>
      </c>
      <c r="AN24" s="93"/>
      <c r="AO24" s="91">
        <f t="shared" si="1"/>
        <v>5</v>
      </c>
      <c r="AP24" s="93"/>
      <c r="AQ24" s="31">
        <v>17</v>
      </c>
      <c r="AR24" s="69" t="s">
        <v>89</v>
      </c>
      <c r="AS24" s="70" t="s">
        <v>73</v>
      </c>
      <c r="AT24" s="71" t="s">
        <v>90</v>
      </c>
      <c r="AU24" s="77" t="s">
        <v>115</v>
      </c>
      <c r="AV24" s="93">
        <v>6</v>
      </c>
      <c r="AW24" s="93"/>
      <c r="AX24" s="93"/>
      <c r="AY24" s="93"/>
      <c r="AZ24" s="93"/>
      <c r="BA24" s="94">
        <v>5</v>
      </c>
      <c r="BB24" s="93"/>
      <c r="BC24" s="91">
        <f t="shared" si="2"/>
        <v>5</v>
      </c>
      <c r="BD24" s="93"/>
      <c r="BE24" s="31">
        <v>17</v>
      </c>
      <c r="BF24" s="69" t="s">
        <v>89</v>
      </c>
      <c r="BG24" s="70" t="s">
        <v>73</v>
      </c>
      <c r="BH24" s="71" t="s">
        <v>90</v>
      </c>
      <c r="BI24" s="77" t="s">
        <v>115</v>
      </c>
      <c r="BJ24" s="93">
        <v>7</v>
      </c>
      <c r="BK24" s="93">
        <v>7</v>
      </c>
      <c r="BL24" s="93">
        <v>7</v>
      </c>
      <c r="BM24" s="93"/>
      <c r="BN24" s="93"/>
      <c r="BO24" s="94">
        <v>4</v>
      </c>
      <c r="BP24" s="93"/>
      <c r="BQ24" s="91">
        <f t="shared" si="3"/>
        <v>5</v>
      </c>
      <c r="BR24" s="93"/>
      <c r="BS24" s="31">
        <v>17</v>
      </c>
      <c r="BT24" s="69" t="s">
        <v>89</v>
      </c>
      <c r="BU24" s="70" t="s">
        <v>73</v>
      </c>
      <c r="BV24" s="71" t="s">
        <v>90</v>
      </c>
      <c r="BW24" s="77" t="s">
        <v>115</v>
      </c>
      <c r="BX24" s="93">
        <v>5</v>
      </c>
      <c r="BY24" s="93">
        <v>6</v>
      </c>
      <c r="BZ24" s="93">
        <v>5</v>
      </c>
      <c r="CA24" s="93"/>
      <c r="CB24" s="93"/>
      <c r="CC24" s="94">
        <v>5</v>
      </c>
      <c r="CD24" s="93"/>
      <c r="CE24" s="91">
        <f t="shared" si="4"/>
        <v>5</v>
      </c>
      <c r="CF24" s="93"/>
    </row>
    <row r="25" spans="1:84" s="106" customFormat="1" ht="14.25">
      <c r="A25" s="101">
        <v>18</v>
      </c>
      <c r="B25" s="102" t="s">
        <v>91</v>
      </c>
      <c r="C25" s="103" t="s">
        <v>92</v>
      </c>
      <c r="D25" s="104" t="s">
        <v>93</v>
      </c>
      <c r="E25" s="105" t="s">
        <v>116</v>
      </c>
      <c r="F25" s="107"/>
      <c r="G25" s="107"/>
      <c r="H25" s="107"/>
      <c r="I25" s="107"/>
      <c r="J25" s="107"/>
      <c r="K25" s="107"/>
      <c r="L25" s="107"/>
      <c r="M25" s="91">
        <f t="shared" si="0"/>
        <v>0</v>
      </c>
      <c r="N25" s="107"/>
      <c r="O25" s="101">
        <v>18</v>
      </c>
      <c r="P25" s="102" t="s">
        <v>91</v>
      </c>
      <c r="Q25" s="103" t="s">
        <v>92</v>
      </c>
      <c r="R25" s="104" t="s">
        <v>93</v>
      </c>
      <c r="S25" s="105" t="s">
        <v>116</v>
      </c>
      <c r="T25" s="107"/>
      <c r="U25" s="107"/>
      <c r="V25" s="107"/>
      <c r="W25" s="107"/>
      <c r="X25" s="107"/>
      <c r="Y25" s="107"/>
      <c r="Z25" s="107"/>
      <c r="AA25" s="91">
        <f t="shared" si="5"/>
        <v>0</v>
      </c>
      <c r="AB25" s="107"/>
      <c r="AC25" s="101">
        <v>18</v>
      </c>
      <c r="AD25" s="102" t="s">
        <v>91</v>
      </c>
      <c r="AE25" s="103" t="s">
        <v>92</v>
      </c>
      <c r="AF25" s="104" t="s">
        <v>93</v>
      </c>
      <c r="AG25" s="105" t="s">
        <v>116</v>
      </c>
      <c r="AH25" s="107"/>
      <c r="AI25" s="107"/>
      <c r="AJ25" s="107"/>
      <c r="AK25" s="107"/>
      <c r="AL25" s="107"/>
      <c r="AM25" s="107"/>
      <c r="AN25" s="107"/>
      <c r="AO25" s="91">
        <f t="shared" si="1"/>
        <v>0</v>
      </c>
      <c r="AP25" s="107"/>
      <c r="AQ25" s="101">
        <v>18</v>
      </c>
      <c r="AR25" s="102" t="s">
        <v>91</v>
      </c>
      <c r="AS25" s="103" t="s">
        <v>92</v>
      </c>
      <c r="AT25" s="104" t="s">
        <v>93</v>
      </c>
      <c r="AU25" s="105" t="s">
        <v>116</v>
      </c>
      <c r="AV25" s="107"/>
      <c r="AW25" s="107"/>
      <c r="AX25" s="107"/>
      <c r="AY25" s="107"/>
      <c r="AZ25" s="107"/>
      <c r="BA25" s="107"/>
      <c r="BB25" s="107"/>
      <c r="BC25" s="91">
        <f t="shared" si="2"/>
        <v>0</v>
      </c>
      <c r="BD25" s="107"/>
      <c r="BE25" s="101">
        <v>18</v>
      </c>
      <c r="BF25" s="102" t="s">
        <v>91</v>
      </c>
      <c r="BG25" s="103" t="s">
        <v>92</v>
      </c>
      <c r="BH25" s="104" t="s">
        <v>93</v>
      </c>
      <c r="BI25" s="105" t="s">
        <v>116</v>
      </c>
      <c r="BJ25" s="107"/>
      <c r="BK25" s="107"/>
      <c r="BL25" s="107"/>
      <c r="BM25" s="107"/>
      <c r="BN25" s="107"/>
      <c r="BO25" s="107"/>
      <c r="BP25" s="107"/>
      <c r="BQ25" s="91">
        <f t="shared" si="3"/>
        <v>0</v>
      </c>
      <c r="BR25" s="107"/>
      <c r="BS25" s="101">
        <v>18</v>
      </c>
      <c r="BT25" s="102" t="s">
        <v>91</v>
      </c>
      <c r="BU25" s="103" t="s">
        <v>92</v>
      </c>
      <c r="BV25" s="104" t="s">
        <v>93</v>
      </c>
      <c r="BW25" s="105" t="s">
        <v>116</v>
      </c>
      <c r="BX25" s="107"/>
      <c r="BY25" s="107"/>
      <c r="BZ25" s="107"/>
      <c r="CA25" s="107"/>
      <c r="CB25" s="107"/>
      <c r="CC25" s="107"/>
      <c r="CD25" s="107"/>
      <c r="CE25" s="91">
        <f t="shared" si="4"/>
        <v>0</v>
      </c>
      <c r="CF25" s="107"/>
    </row>
    <row r="26" spans="1:84" s="106" customFormat="1" ht="14.25">
      <c r="A26" s="101">
        <v>19</v>
      </c>
      <c r="B26" s="102" t="s">
        <v>94</v>
      </c>
      <c r="C26" s="103" t="s">
        <v>44</v>
      </c>
      <c r="D26" s="104" t="s">
        <v>95</v>
      </c>
      <c r="E26" s="105" t="s">
        <v>117</v>
      </c>
      <c r="F26" s="107"/>
      <c r="G26" s="107"/>
      <c r="H26" s="107"/>
      <c r="I26" s="107"/>
      <c r="J26" s="107"/>
      <c r="K26" s="107"/>
      <c r="L26" s="107"/>
      <c r="M26" s="91">
        <f t="shared" si="0"/>
        <v>0</v>
      </c>
      <c r="N26" s="107"/>
      <c r="O26" s="101">
        <v>19</v>
      </c>
      <c r="P26" s="102" t="s">
        <v>94</v>
      </c>
      <c r="Q26" s="103" t="s">
        <v>44</v>
      </c>
      <c r="R26" s="104" t="s">
        <v>95</v>
      </c>
      <c r="S26" s="105" t="s">
        <v>117</v>
      </c>
      <c r="T26" s="107"/>
      <c r="U26" s="107"/>
      <c r="V26" s="107"/>
      <c r="W26" s="107"/>
      <c r="X26" s="107"/>
      <c r="Y26" s="107"/>
      <c r="Z26" s="107"/>
      <c r="AA26" s="91">
        <f t="shared" si="5"/>
        <v>0</v>
      </c>
      <c r="AB26" s="107"/>
      <c r="AC26" s="101">
        <v>19</v>
      </c>
      <c r="AD26" s="102" t="s">
        <v>94</v>
      </c>
      <c r="AE26" s="103" t="s">
        <v>44</v>
      </c>
      <c r="AF26" s="104" t="s">
        <v>95</v>
      </c>
      <c r="AG26" s="105" t="s">
        <v>117</v>
      </c>
      <c r="AH26" s="107"/>
      <c r="AI26" s="107"/>
      <c r="AJ26" s="107"/>
      <c r="AK26" s="107"/>
      <c r="AL26" s="107"/>
      <c r="AM26" s="107"/>
      <c r="AN26" s="107"/>
      <c r="AO26" s="91">
        <f t="shared" si="1"/>
        <v>0</v>
      </c>
      <c r="AP26" s="107"/>
      <c r="AQ26" s="101">
        <v>19</v>
      </c>
      <c r="AR26" s="102" t="s">
        <v>94</v>
      </c>
      <c r="AS26" s="103" t="s">
        <v>44</v>
      </c>
      <c r="AT26" s="104" t="s">
        <v>95</v>
      </c>
      <c r="AU26" s="105" t="s">
        <v>117</v>
      </c>
      <c r="AV26" s="107"/>
      <c r="AW26" s="107"/>
      <c r="AX26" s="107"/>
      <c r="AY26" s="107"/>
      <c r="AZ26" s="107"/>
      <c r="BA26" s="107"/>
      <c r="BB26" s="107"/>
      <c r="BC26" s="91">
        <f t="shared" si="2"/>
        <v>0</v>
      </c>
      <c r="BD26" s="107"/>
      <c r="BE26" s="101">
        <v>19</v>
      </c>
      <c r="BF26" s="102" t="s">
        <v>94</v>
      </c>
      <c r="BG26" s="103" t="s">
        <v>44</v>
      </c>
      <c r="BH26" s="104" t="s">
        <v>95</v>
      </c>
      <c r="BI26" s="105" t="s">
        <v>117</v>
      </c>
      <c r="BJ26" s="107"/>
      <c r="BK26" s="107"/>
      <c r="BL26" s="107"/>
      <c r="BM26" s="107"/>
      <c r="BN26" s="107"/>
      <c r="BO26" s="107"/>
      <c r="BP26" s="107"/>
      <c r="BQ26" s="91">
        <f t="shared" si="3"/>
        <v>0</v>
      </c>
      <c r="BR26" s="107"/>
      <c r="BS26" s="101">
        <v>19</v>
      </c>
      <c r="BT26" s="102" t="s">
        <v>94</v>
      </c>
      <c r="BU26" s="103" t="s">
        <v>44</v>
      </c>
      <c r="BV26" s="104" t="s">
        <v>95</v>
      </c>
      <c r="BW26" s="105" t="s">
        <v>117</v>
      </c>
      <c r="BX26" s="107"/>
      <c r="BY26" s="107"/>
      <c r="BZ26" s="107"/>
      <c r="CA26" s="107"/>
      <c r="CB26" s="107"/>
      <c r="CC26" s="107"/>
      <c r="CD26" s="107"/>
      <c r="CE26" s="91">
        <f t="shared" si="4"/>
        <v>0</v>
      </c>
      <c r="CF26" s="107"/>
    </row>
    <row r="27" spans="1:84" ht="14.25">
      <c r="A27" s="31">
        <v>20</v>
      </c>
      <c r="B27" s="74" t="s">
        <v>96</v>
      </c>
      <c r="C27" s="75" t="s">
        <v>97</v>
      </c>
      <c r="D27" s="76" t="s">
        <v>98</v>
      </c>
      <c r="E27" s="78" t="s">
        <v>118</v>
      </c>
      <c r="F27" s="93">
        <v>7</v>
      </c>
      <c r="G27" s="93"/>
      <c r="H27" s="93"/>
      <c r="I27" s="93"/>
      <c r="J27" s="93"/>
      <c r="K27" s="94">
        <v>7</v>
      </c>
      <c r="L27" s="93"/>
      <c r="M27" s="91">
        <f t="shared" si="0"/>
        <v>7</v>
      </c>
      <c r="N27" s="91"/>
      <c r="O27" s="31">
        <v>20</v>
      </c>
      <c r="P27" s="74" t="s">
        <v>96</v>
      </c>
      <c r="Q27" s="75" t="s">
        <v>97</v>
      </c>
      <c r="R27" s="76" t="s">
        <v>98</v>
      </c>
      <c r="S27" s="78" t="s">
        <v>118</v>
      </c>
      <c r="T27" s="93"/>
      <c r="U27" s="93"/>
      <c r="V27" s="93"/>
      <c r="W27" s="93"/>
      <c r="X27" s="93"/>
      <c r="Y27" s="94"/>
      <c r="Z27" s="93"/>
      <c r="AA27" s="91">
        <f t="shared" si="5"/>
        <v>0</v>
      </c>
      <c r="AB27" s="91"/>
      <c r="AC27" s="31">
        <v>20</v>
      </c>
      <c r="AD27" s="74" t="s">
        <v>96</v>
      </c>
      <c r="AE27" s="75" t="s">
        <v>97</v>
      </c>
      <c r="AF27" s="76" t="s">
        <v>98</v>
      </c>
      <c r="AG27" s="78" t="s">
        <v>118</v>
      </c>
      <c r="AH27" s="93">
        <v>6</v>
      </c>
      <c r="AI27" s="93">
        <v>6</v>
      </c>
      <c r="AJ27" s="93"/>
      <c r="AK27" s="93"/>
      <c r="AL27" s="93"/>
      <c r="AM27" s="94">
        <v>5</v>
      </c>
      <c r="AN27" s="93"/>
      <c r="AO27" s="91">
        <f t="shared" si="1"/>
        <v>5</v>
      </c>
      <c r="AP27" s="91"/>
      <c r="AQ27" s="31">
        <v>20</v>
      </c>
      <c r="AR27" s="74" t="s">
        <v>96</v>
      </c>
      <c r="AS27" s="75" t="s">
        <v>97</v>
      </c>
      <c r="AT27" s="76" t="s">
        <v>98</v>
      </c>
      <c r="AU27" s="78" t="s">
        <v>118</v>
      </c>
      <c r="AV27" s="93">
        <v>6</v>
      </c>
      <c r="AW27" s="93"/>
      <c r="AX27" s="93"/>
      <c r="AY27" s="93"/>
      <c r="AZ27" s="93"/>
      <c r="BA27" s="94">
        <v>1</v>
      </c>
      <c r="BB27" s="93">
        <v>6</v>
      </c>
      <c r="BC27" s="91">
        <f t="shared" si="2"/>
        <v>3</v>
      </c>
      <c r="BD27" s="91">
        <f>ROUND((SUM(AV27:AZ27)/1*0.3+BB27*0.7),0)</f>
        <v>6</v>
      </c>
      <c r="BE27" s="31">
        <v>20</v>
      </c>
      <c r="BF27" s="74" t="s">
        <v>96</v>
      </c>
      <c r="BG27" s="75" t="s">
        <v>97</v>
      </c>
      <c r="BH27" s="76" t="s">
        <v>98</v>
      </c>
      <c r="BI27" s="78" t="s">
        <v>118</v>
      </c>
      <c r="BJ27" s="93">
        <v>7</v>
      </c>
      <c r="BK27" s="93">
        <v>8</v>
      </c>
      <c r="BL27" s="93">
        <v>8</v>
      </c>
      <c r="BM27" s="93"/>
      <c r="BN27" s="93"/>
      <c r="BO27" s="94">
        <v>7</v>
      </c>
      <c r="BP27" s="93"/>
      <c r="BQ27" s="91">
        <f t="shared" si="3"/>
        <v>7</v>
      </c>
      <c r="BR27" s="91"/>
      <c r="BS27" s="31">
        <v>20</v>
      </c>
      <c r="BT27" s="74" t="s">
        <v>96</v>
      </c>
      <c r="BU27" s="75" t="s">
        <v>97</v>
      </c>
      <c r="BV27" s="76" t="s">
        <v>98</v>
      </c>
      <c r="BW27" s="78" t="s">
        <v>118</v>
      </c>
      <c r="BX27" s="93">
        <v>5</v>
      </c>
      <c r="BY27" s="93">
        <v>5</v>
      </c>
      <c r="BZ27" s="93">
        <v>5</v>
      </c>
      <c r="CA27" s="93"/>
      <c r="CB27" s="93"/>
      <c r="CC27" s="94">
        <v>5</v>
      </c>
      <c r="CD27" s="93"/>
      <c r="CE27" s="91">
        <f t="shared" si="4"/>
        <v>5</v>
      </c>
      <c r="CF27" s="91"/>
    </row>
  </sheetData>
  <autoFilter ref="A7:CF27"/>
  <mergeCells count="78">
    <mergeCell ref="F1:M1"/>
    <mergeCell ref="F2:M2"/>
    <mergeCell ref="B4:E4"/>
    <mergeCell ref="F4:N4"/>
    <mergeCell ref="A5:A7"/>
    <mergeCell ref="B5:B7"/>
    <mergeCell ref="C5:C7"/>
    <mergeCell ref="D5:D7"/>
    <mergeCell ref="E5:E7"/>
    <mergeCell ref="F5:J5"/>
    <mergeCell ref="K5:L5"/>
    <mergeCell ref="M5:N5"/>
    <mergeCell ref="F6:J6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AH1:AO1"/>
    <mergeCell ref="AH2:AO2"/>
    <mergeCell ref="AD4:AG4"/>
    <mergeCell ref="AH4:AP4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24"/>
  <sheetViews>
    <sheetView workbookViewId="0" topLeftCell="BB1">
      <selection activeCell="BM18" sqref="BM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92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92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92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92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92" customWidth="1"/>
    <col min="68" max="68" width="7.28125" style="0" customWidth="1"/>
    <col min="69" max="69" width="7.5742187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92" customWidth="1"/>
    <col min="82" max="82" width="7.28125" style="0" customWidth="1"/>
    <col min="83" max="83" width="7.5742187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7.8515625" style="92" customWidth="1"/>
    <col min="96" max="96" width="7.28125" style="0" customWidth="1"/>
    <col min="97" max="97" width="7.57421875" style="153" customWidth="1"/>
    <col min="98" max="98" width="9.140625" style="153" customWidth="1"/>
  </cols>
  <sheetData>
    <row r="1" spans="2:98" ht="14.25"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  <c r="CH1" s="83" t="s">
        <v>121</v>
      </c>
      <c r="CI1" s="83"/>
      <c r="CJ1" s="83"/>
      <c r="CK1" s="83"/>
      <c r="CL1" s="210" t="s">
        <v>122</v>
      </c>
      <c r="CM1" s="210"/>
      <c r="CN1" s="210"/>
      <c r="CO1" s="210"/>
      <c r="CP1" s="210"/>
      <c r="CQ1" s="210"/>
      <c r="CR1" s="210"/>
      <c r="CS1" s="210"/>
      <c r="CT1" s="83"/>
    </row>
    <row r="2" spans="2:98" ht="14.25">
      <c r="B2" s="83" t="s">
        <v>123</v>
      </c>
      <c r="C2" s="83"/>
      <c r="D2" s="83"/>
      <c r="E2" s="83"/>
      <c r="F2" s="210" t="s">
        <v>124</v>
      </c>
      <c r="G2" s="210"/>
      <c r="H2" s="210"/>
      <c r="I2" s="210"/>
      <c r="J2" s="210"/>
      <c r="K2" s="210"/>
      <c r="L2" s="210"/>
      <c r="M2" s="210"/>
      <c r="N2" s="83"/>
      <c r="P2" s="83" t="s">
        <v>123</v>
      </c>
      <c r="Q2" s="83"/>
      <c r="R2" s="83"/>
      <c r="S2" s="83"/>
      <c r="T2" s="210" t="s">
        <v>124</v>
      </c>
      <c r="U2" s="210"/>
      <c r="V2" s="210"/>
      <c r="W2" s="210"/>
      <c r="X2" s="210"/>
      <c r="Y2" s="210"/>
      <c r="Z2" s="210"/>
      <c r="AA2" s="210"/>
      <c r="AB2" s="83"/>
      <c r="AD2" s="83" t="s">
        <v>123</v>
      </c>
      <c r="AE2" s="83"/>
      <c r="AF2" s="83"/>
      <c r="AG2" s="83"/>
      <c r="AH2" s="210" t="s">
        <v>124</v>
      </c>
      <c r="AI2" s="210"/>
      <c r="AJ2" s="210"/>
      <c r="AK2" s="210"/>
      <c r="AL2" s="210"/>
      <c r="AM2" s="210"/>
      <c r="AN2" s="210"/>
      <c r="AO2" s="210"/>
      <c r="AP2" s="83"/>
      <c r="AR2" s="83" t="s">
        <v>123</v>
      </c>
      <c r="AS2" s="83"/>
      <c r="AT2" s="83"/>
      <c r="AU2" s="83"/>
      <c r="AV2" s="210" t="s">
        <v>124</v>
      </c>
      <c r="AW2" s="210"/>
      <c r="AX2" s="210"/>
      <c r="AY2" s="210"/>
      <c r="AZ2" s="210"/>
      <c r="BA2" s="210"/>
      <c r="BB2" s="210"/>
      <c r="BC2" s="210"/>
      <c r="BD2" s="83"/>
      <c r="BF2" s="83" t="s">
        <v>123</v>
      </c>
      <c r="BG2" s="83"/>
      <c r="BH2" s="83"/>
      <c r="BI2" s="83"/>
      <c r="BJ2" s="210" t="s">
        <v>124</v>
      </c>
      <c r="BK2" s="210"/>
      <c r="BL2" s="210"/>
      <c r="BM2" s="210"/>
      <c r="BN2" s="210"/>
      <c r="BO2" s="210"/>
      <c r="BP2" s="210"/>
      <c r="BQ2" s="210"/>
      <c r="BR2" s="83"/>
      <c r="BT2" s="83" t="s">
        <v>123</v>
      </c>
      <c r="BU2" s="83"/>
      <c r="BV2" s="83"/>
      <c r="BW2" s="83"/>
      <c r="BX2" s="210" t="s">
        <v>124</v>
      </c>
      <c r="BY2" s="210"/>
      <c r="BZ2" s="210"/>
      <c r="CA2" s="210"/>
      <c r="CB2" s="210"/>
      <c r="CC2" s="210"/>
      <c r="CD2" s="210"/>
      <c r="CE2" s="210"/>
      <c r="CF2" s="83"/>
      <c r="CH2" s="83" t="s">
        <v>123</v>
      </c>
      <c r="CI2" s="83"/>
      <c r="CJ2" s="83"/>
      <c r="CK2" s="83"/>
      <c r="CL2" s="210" t="s">
        <v>124</v>
      </c>
      <c r="CM2" s="210"/>
      <c r="CN2" s="210"/>
      <c r="CO2" s="210"/>
      <c r="CP2" s="210"/>
      <c r="CQ2" s="210"/>
      <c r="CR2" s="210"/>
      <c r="CS2" s="210"/>
      <c r="CT2" s="83"/>
    </row>
    <row r="3" spans="2:98" ht="12.75"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84"/>
      <c r="CD3" s="2"/>
      <c r="CE3" s="2"/>
      <c r="CF3" s="2"/>
      <c r="CH3" s="2"/>
      <c r="CI3" s="2"/>
      <c r="CJ3" s="2"/>
      <c r="CK3" s="2"/>
      <c r="CL3" s="2"/>
      <c r="CM3" s="2"/>
      <c r="CN3" s="2"/>
      <c r="CO3" s="2"/>
      <c r="CP3" s="2"/>
      <c r="CQ3" s="84"/>
      <c r="CR3" s="2"/>
      <c r="CS3" s="2"/>
      <c r="CT3" s="2"/>
    </row>
    <row r="4" spans="2:98" ht="12.75">
      <c r="B4" s="211" t="s">
        <v>134</v>
      </c>
      <c r="C4" s="212"/>
      <c r="D4" s="212"/>
      <c r="E4" s="212"/>
      <c r="F4" s="213" t="s">
        <v>165</v>
      </c>
      <c r="G4" s="213"/>
      <c r="H4" s="213"/>
      <c r="I4" s="213"/>
      <c r="J4" s="213"/>
      <c r="K4" s="213"/>
      <c r="L4" s="213"/>
      <c r="M4" s="213"/>
      <c r="N4" s="213"/>
      <c r="P4" s="211" t="s">
        <v>134</v>
      </c>
      <c r="Q4" s="212"/>
      <c r="R4" s="212"/>
      <c r="S4" s="212"/>
      <c r="T4" s="213" t="s">
        <v>166</v>
      </c>
      <c r="U4" s="213"/>
      <c r="V4" s="213"/>
      <c r="W4" s="213"/>
      <c r="X4" s="213"/>
      <c r="Y4" s="213"/>
      <c r="Z4" s="213"/>
      <c r="AA4" s="213"/>
      <c r="AB4" s="213"/>
      <c r="AD4" s="211" t="s">
        <v>134</v>
      </c>
      <c r="AE4" s="212"/>
      <c r="AF4" s="212"/>
      <c r="AG4" s="212"/>
      <c r="AH4" s="213" t="s">
        <v>167</v>
      </c>
      <c r="AI4" s="213"/>
      <c r="AJ4" s="213"/>
      <c r="AK4" s="213"/>
      <c r="AL4" s="213"/>
      <c r="AM4" s="213"/>
      <c r="AN4" s="213"/>
      <c r="AO4" s="213"/>
      <c r="AP4" s="213"/>
      <c r="AR4" s="211" t="s">
        <v>134</v>
      </c>
      <c r="AS4" s="212"/>
      <c r="AT4" s="212"/>
      <c r="AU4" s="212"/>
      <c r="AV4" s="213" t="s">
        <v>168</v>
      </c>
      <c r="AW4" s="213"/>
      <c r="AX4" s="213"/>
      <c r="AY4" s="213"/>
      <c r="AZ4" s="213"/>
      <c r="BA4" s="213"/>
      <c r="BB4" s="213"/>
      <c r="BC4" s="213"/>
      <c r="BD4" s="213"/>
      <c r="BF4" s="211" t="s">
        <v>134</v>
      </c>
      <c r="BG4" s="212"/>
      <c r="BH4" s="212"/>
      <c r="BI4" s="212"/>
      <c r="BJ4" s="213" t="s">
        <v>169</v>
      </c>
      <c r="BK4" s="213"/>
      <c r="BL4" s="213"/>
      <c r="BM4" s="213"/>
      <c r="BN4" s="213"/>
      <c r="BO4" s="213"/>
      <c r="BP4" s="213"/>
      <c r="BQ4" s="213"/>
      <c r="BR4" s="213"/>
      <c r="BT4" s="211" t="s">
        <v>134</v>
      </c>
      <c r="BU4" s="212"/>
      <c r="BV4" s="212"/>
      <c r="BW4" s="212"/>
      <c r="BX4" s="213" t="s">
        <v>170</v>
      </c>
      <c r="BY4" s="213"/>
      <c r="BZ4" s="213"/>
      <c r="CA4" s="213"/>
      <c r="CB4" s="213"/>
      <c r="CC4" s="213"/>
      <c r="CD4" s="213"/>
      <c r="CE4" s="213"/>
      <c r="CF4" s="213"/>
      <c r="CH4" s="211" t="s">
        <v>134</v>
      </c>
      <c r="CI4" s="212"/>
      <c r="CJ4" s="212"/>
      <c r="CK4" s="212"/>
      <c r="CL4" s="213" t="s">
        <v>171</v>
      </c>
      <c r="CM4" s="213"/>
      <c r="CN4" s="213"/>
      <c r="CO4" s="213"/>
      <c r="CP4" s="213"/>
      <c r="CQ4" s="213"/>
      <c r="CR4" s="213"/>
      <c r="CS4" s="213"/>
      <c r="CT4" s="213"/>
    </row>
    <row r="5" spans="1:98" ht="12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  <c r="CG5" s="214" t="s">
        <v>0</v>
      </c>
      <c r="CH5" s="215" t="s">
        <v>1</v>
      </c>
      <c r="CI5" s="216" t="s">
        <v>126</v>
      </c>
      <c r="CJ5" s="216" t="s">
        <v>127</v>
      </c>
      <c r="CK5" s="216" t="s">
        <v>128</v>
      </c>
      <c r="CL5" s="219"/>
      <c r="CM5" s="220"/>
      <c r="CN5" s="220"/>
      <c r="CO5" s="220"/>
      <c r="CP5" s="221"/>
      <c r="CQ5" s="219"/>
      <c r="CR5" s="221"/>
      <c r="CS5" s="219"/>
      <c r="CT5" s="221"/>
    </row>
    <row r="6" spans="1:98" ht="12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85" t="s">
        <v>130</v>
      </c>
      <c r="CD6" s="86"/>
      <c r="CE6" s="86" t="s">
        <v>131</v>
      </c>
      <c r="CF6" s="86"/>
      <c r="CG6" s="214"/>
      <c r="CH6" s="215"/>
      <c r="CI6" s="217"/>
      <c r="CJ6" s="217"/>
      <c r="CK6" s="217"/>
      <c r="CL6" s="219" t="s">
        <v>129</v>
      </c>
      <c r="CM6" s="220"/>
      <c r="CN6" s="220"/>
      <c r="CO6" s="220"/>
      <c r="CP6" s="221"/>
      <c r="CQ6" s="85" t="s">
        <v>130</v>
      </c>
      <c r="CR6" s="86"/>
      <c r="CS6" s="86" t="s">
        <v>131</v>
      </c>
      <c r="CT6" s="86"/>
    </row>
    <row r="7" spans="1:98" ht="14.2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88" t="s">
        <v>132</v>
      </c>
      <c r="CD7" s="87" t="s">
        <v>133</v>
      </c>
      <c r="CE7" s="87" t="s">
        <v>132</v>
      </c>
      <c r="CF7" s="87" t="s">
        <v>133</v>
      </c>
      <c r="CG7" s="214"/>
      <c r="CH7" s="215"/>
      <c r="CI7" s="218"/>
      <c r="CJ7" s="218"/>
      <c r="CK7" s="218"/>
      <c r="CL7" s="87">
        <v>1</v>
      </c>
      <c r="CM7" s="87">
        <v>2</v>
      </c>
      <c r="CN7" s="87">
        <v>3</v>
      </c>
      <c r="CO7" s="87">
        <v>4</v>
      </c>
      <c r="CP7" s="87">
        <v>5</v>
      </c>
      <c r="CQ7" s="88" t="s">
        <v>132</v>
      </c>
      <c r="CR7" s="87" t="s">
        <v>133</v>
      </c>
      <c r="CS7" s="87" t="s">
        <v>132</v>
      </c>
      <c r="CT7" s="87" t="s">
        <v>133</v>
      </c>
    </row>
    <row r="8" spans="1:98" ht="14.25">
      <c r="A8" s="31">
        <v>1</v>
      </c>
      <c r="B8" s="69" t="s">
        <v>56</v>
      </c>
      <c r="C8" s="70" t="s">
        <v>57</v>
      </c>
      <c r="D8" s="71" t="s">
        <v>53</v>
      </c>
      <c r="E8" s="77" t="s">
        <v>99</v>
      </c>
      <c r="F8" s="91"/>
      <c r="G8" s="91"/>
      <c r="H8" s="91"/>
      <c r="I8" s="91"/>
      <c r="J8" s="91"/>
      <c r="K8" s="91"/>
      <c r="L8" s="91"/>
      <c r="M8" s="91">
        <f>ROUND((SUM(F8:J8)/3*0.3+K8*0.7),0)</f>
        <v>0</v>
      </c>
      <c r="N8" s="91"/>
      <c r="O8" s="31">
        <v>1</v>
      </c>
      <c r="P8" s="69" t="s">
        <v>56</v>
      </c>
      <c r="Q8" s="70" t="s">
        <v>57</v>
      </c>
      <c r="R8" s="71" t="s">
        <v>53</v>
      </c>
      <c r="S8" s="77" t="s">
        <v>99</v>
      </c>
      <c r="T8" s="91"/>
      <c r="U8" s="91"/>
      <c r="V8" s="91"/>
      <c r="W8" s="91"/>
      <c r="X8" s="91"/>
      <c r="Y8" s="91"/>
      <c r="Z8" s="91"/>
      <c r="AA8" s="91">
        <f aca="true" t="shared" si="0" ref="AA8:AA24">ROUND((SUM(T8:X8)/3*0.3+Y8*0.7),0)</f>
        <v>0</v>
      </c>
      <c r="AB8" s="91"/>
      <c r="AC8" s="31">
        <v>1</v>
      </c>
      <c r="AD8" s="69" t="s">
        <v>56</v>
      </c>
      <c r="AE8" s="70" t="s">
        <v>57</v>
      </c>
      <c r="AF8" s="71" t="s">
        <v>53</v>
      </c>
      <c r="AG8" s="77" t="s">
        <v>99</v>
      </c>
      <c r="AH8" s="91"/>
      <c r="AI8" s="91"/>
      <c r="AJ8" s="91"/>
      <c r="AK8" s="91"/>
      <c r="AL8" s="91"/>
      <c r="AM8" s="91"/>
      <c r="AN8" s="91"/>
      <c r="AO8" s="91">
        <f>ROUND((SUM(AH8:AL8)/5*0.3+AM8*0.7),0)</f>
        <v>0</v>
      </c>
      <c r="AP8" s="91"/>
      <c r="AQ8" s="31">
        <v>1</v>
      </c>
      <c r="AR8" s="69" t="s">
        <v>56</v>
      </c>
      <c r="AS8" s="70" t="s">
        <v>57</v>
      </c>
      <c r="AT8" s="71" t="s">
        <v>53</v>
      </c>
      <c r="AU8" s="77" t="s">
        <v>99</v>
      </c>
      <c r="AV8" s="91"/>
      <c r="AW8" s="91"/>
      <c r="AX8" s="91"/>
      <c r="AY8" s="91"/>
      <c r="AZ8" s="91"/>
      <c r="BA8" s="91"/>
      <c r="BB8" s="91"/>
      <c r="BC8" s="91"/>
      <c r="BD8" s="91"/>
      <c r="BE8" s="31">
        <v>1</v>
      </c>
      <c r="BF8" s="69" t="s">
        <v>56</v>
      </c>
      <c r="BG8" s="70" t="s">
        <v>57</v>
      </c>
      <c r="BH8" s="71" t="s">
        <v>53</v>
      </c>
      <c r="BI8" s="77" t="s">
        <v>99</v>
      </c>
      <c r="BJ8" s="91"/>
      <c r="BK8" s="91"/>
      <c r="BL8" s="91"/>
      <c r="BM8" s="91"/>
      <c r="BN8" s="91"/>
      <c r="BO8" s="91"/>
      <c r="BP8" s="91"/>
      <c r="BQ8" s="91"/>
      <c r="BR8" s="91"/>
      <c r="BS8" s="31">
        <v>1</v>
      </c>
      <c r="BT8" s="69" t="s">
        <v>56</v>
      </c>
      <c r="BU8" s="70" t="s">
        <v>57</v>
      </c>
      <c r="BV8" s="71" t="s">
        <v>53</v>
      </c>
      <c r="BW8" s="77" t="s">
        <v>99</v>
      </c>
      <c r="BX8" s="91"/>
      <c r="BY8" s="91"/>
      <c r="BZ8" s="91"/>
      <c r="CA8" s="91"/>
      <c r="CB8" s="91"/>
      <c r="CC8" s="91"/>
      <c r="CD8" s="91"/>
      <c r="CE8" s="91"/>
      <c r="CF8" s="91"/>
      <c r="CG8" s="31">
        <v>1</v>
      </c>
      <c r="CH8" s="69" t="s">
        <v>56</v>
      </c>
      <c r="CI8" s="70" t="s">
        <v>57</v>
      </c>
      <c r="CJ8" s="71" t="s">
        <v>53</v>
      </c>
      <c r="CK8" s="77" t="s">
        <v>99</v>
      </c>
      <c r="CL8" s="91"/>
      <c r="CM8" s="91"/>
      <c r="CN8" s="91"/>
      <c r="CO8" s="91"/>
      <c r="CP8" s="91"/>
      <c r="CQ8" s="91"/>
      <c r="CR8" s="91"/>
      <c r="CS8" s="89"/>
      <c r="CT8" s="89"/>
    </row>
    <row r="9" spans="1:98" ht="14.25">
      <c r="A9" s="31">
        <v>2</v>
      </c>
      <c r="B9" s="69" t="s">
        <v>58</v>
      </c>
      <c r="C9" s="70" t="s">
        <v>52</v>
      </c>
      <c r="D9" s="71" t="s">
        <v>59</v>
      </c>
      <c r="E9" s="77" t="s">
        <v>100</v>
      </c>
      <c r="F9" s="89"/>
      <c r="G9" s="89"/>
      <c r="H9" s="89"/>
      <c r="I9" s="89"/>
      <c r="J9" s="89"/>
      <c r="K9" s="90"/>
      <c r="L9" s="89"/>
      <c r="M9" s="91">
        <f aca="true" t="shared" si="1" ref="M9:M24">ROUND((SUM(F9:J9)/3*0.3+K9*0.7),0)</f>
        <v>0</v>
      </c>
      <c r="N9" s="89"/>
      <c r="O9" s="31">
        <v>2</v>
      </c>
      <c r="P9" s="69" t="s">
        <v>58</v>
      </c>
      <c r="Q9" s="70" t="s">
        <v>52</v>
      </c>
      <c r="R9" s="71" t="s">
        <v>59</v>
      </c>
      <c r="S9" s="77" t="s">
        <v>100</v>
      </c>
      <c r="T9" s="89"/>
      <c r="U9" s="89"/>
      <c r="V9" s="89"/>
      <c r="W9" s="89"/>
      <c r="X9" s="89"/>
      <c r="Y9" s="90"/>
      <c r="Z9" s="89"/>
      <c r="AA9" s="91">
        <f t="shared" si="0"/>
        <v>0</v>
      </c>
      <c r="AB9" s="89"/>
      <c r="AC9" s="31">
        <v>2</v>
      </c>
      <c r="AD9" s="69" t="s">
        <v>58</v>
      </c>
      <c r="AE9" s="70" t="s">
        <v>52</v>
      </c>
      <c r="AF9" s="71" t="s">
        <v>59</v>
      </c>
      <c r="AG9" s="77" t="s">
        <v>100</v>
      </c>
      <c r="AH9" s="89"/>
      <c r="AI9" s="89"/>
      <c r="AJ9" s="89"/>
      <c r="AK9" s="89"/>
      <c r="AL9" s="89"/>
      <c r="AM9" s="90"/>
      <c r="AN9" s="89"/>
      <c r="AO9" s="91">
        <f aca="true" t="shared" si="2" ref="AO9:AO24">ROUND((SUM(AH9:AL9)/5*0.3+AM9*0.7),0)</f>
        <v>0</v>
      </c>
      <c r="AP9" s="89"/>
      <c r="AQ9" s="31">
        <v>2</v>
      </c>
      <c r="AR9" s="69" t="s">
        <v>58</v>
      </c>
      <c r="AS9" s="70" t="s">
        <v>52</v>
      </c>
      <c r="AT9" s="71" t="s">
        <v>59</v>
      </c>
      <c r="AU9" s="77" t="s">
        <v>100</v>
      </c>
      <c r="AV9" s="89"/>
      <c r="AW9" s="89"/>
      <c r="AX9" s="89"/>
      <c r="AY9" s="89"/>
      <c r="AZ9" s="89"/>
      <c r="BA9" s="90"/>
      <c r="BB9" s="89"/>
      <c r="BC9" s="91"/>
      <c r="BD9" s="89"/>
      <c r="BE9" s="31">
        <v>2</v>
      </c>
      <c r="BF9" s="69" t="s">
        <v>58</v>
      </c>
      <c r="BG9" s="70" t="s">
        <v>52</v>
      </c>
      <c r="BH9" s="71" t="s">
        <v>59</v>
      </c>
      <c r="BI9" s="77" t="s">
        <v>100</v>
      </c>
      <c r="BJ9" s="89"/>
      <c r="BK9" s="89"/>
      <c r="BL9" s="89"/>
      <c r="BM9" s="89"/>
      <c r="BN9" s="89"/>
      <c r="BO9" s="90"/>
      <c r="BP9" s="89"/>
      <c r="BQ9" s="91"/>
      <c r="BR9" s="89"/>
      <c r="BS9" s="31">
        <v>2</v>
      </c>
      <c r="BT9" s="69" t="s">
        <v>58</v>
      </c>
      <c r="BU9" s="70" t="s">
        <v>52</v>
      </c>
      <c r="BV9" s="71" t="s">
        <v>59</v>
      </c>
      <c r="BW9" s="77" t="s">
        <v>100</v>
      </c>
      <c r="BX9" s="89"/>
      <c r="BY9" s="89"/>
      <c r="BZ9" s="89"/>
      <c r="CA9" s="89"/>
      <c r="CB9" s="89"/>
      <c r="CC9" s="90"/>
      <c r="CD9" s="89"/>
      <c r="CE9" s="91"/>
      <c r="CF9" s="89"/>
      <c r="CG9" s="31">
        <v>2</v>
      </c>
      <c r="CH9" s="69" t="s">
        <v>58</v>
      </c>
      <c r="CI9" s="70" t="s">
        <v>52</v>
      </c>
      <c r="CJ9" s="71" t="s">
        <v>59</v>
      </c>
      <c r="CK9" s="77" t="s">
        <v>100</v>
      </c>
      <c r="CL9" s="89"/>
      <c r="CM9" s="89"/>
      <c r="CN9" s="89"/>
      <c r="CO9" s="89"/>
      <c r="CP9" s="89"/>
      <c r="CQ9" s="90"/>
      <c r="CR9" s="89"/>
      <c r="CS9" s="89"/>
      <c r="CT9" s="89"/>
    </row>
    <row r="10" spans="1:98" ht="14.25">
      <c r="A10" s="31">
        <v>3</v>
      </c>
      <c r="B10" s="69" t="s">
        <v>60</v>
      </c>
      <c r="C10" s="70" t="s">
        <v>61</v>
      </c>
      <c r="D10" s="71" t="s">
        <v>62</v>
      </c>
      <c r="E10" s="77" t="s">
        <v>101</v>
      </c>
      <c r="F10" s="89">
        <v>5</v>
      </c>
      <c r="G10" s="89">
        <v>6</v>
      </c>
      <c r="H10" s="89">
        <v>6</v>
      </c>
      <c r="I10" s="89"/>
      <c r="J10" s="89"/>
      <c r="K10" s="90">
        <v>0</v>
      </c>
      <c r="L10" s="89">
        <v>0</v>
      </c>
      <c r="M10" s="91">
        <f t="shared" si="1"/>
        <v>2</v>
      </c>
      <c r="N10" s="91">
        <f>ROUND((SUM(F10:J10)/3*0.3+L10*0.7),0)</f>
        <v>2</v>
      </c>
      <c r="O10" s="31">
        <v>3</v>
      </c>
      <c r="P10" s="69" t="s">
        <v>60</v>
      </c>
      <c r="Q10" s="70" t="s">
        <v>61</v>
      </c>
      <c r="R10" s="71" t="s">
        <v>62</v>
      </c>
      <c r="S10" s="77" t="s">
        <v>101</v>
      </c>
      <c r="T10" s="89">
        <v>5</v>
      </c>
      <c r="U10" s="89">
        <v>5</v>
      </c>
      <c r="V10" s="89">
        <v>6</v>
      </c>
      <c r="W10" s="89"/>
      <c r="X10" s="89"/>
      <c r="Y10" s="90">
        <v>6</v>
      </c>
      <c r="Z10" s="89"/>
      <c r="AA10" s="91">
        <f t="shared" si="0"/>
        <v>6</v>
      </c>
      <c r="AB10" s="89"/>
      <c r="AC10" s="31">
        <v>3</v>
      </c>
      <c r="AD10" s="69" t="s">
        <v>60</v>
      </c>
      <c r="AE10" s="70" t="s">
        <v>61</v>
      </c>
      <c r="AF10" s="71" t="s">
        <v>62</v>
      </c>
      <c r="AG10" s="77" t="s">
        <v>101</v>
      </c>
      <c r="AH10" s="89">
        <v>6</v>
      </c>
      <c r="AI10" s="89">
        <v>7</v>
      </c>
      <c r="AJ10" s="89">
        <v>6</v>
      </c>
      <c r="AK10" s="89">
        <v>6</v>
      </c>
      <c r="AL10" s="89">
        <v>6</v>
      </c>
      <c r="AM10" s="90">
        <v>6</v>
      </c>
      <c r="AN10" s="89"/>
      <c r="AO10" s="91">
        <f t="shared" si="2"/>
        <v>6</v>
      </c>
      <c r="AP10" s="89"/>
      <c r="AQ10" s="31">
        <v>3</v>
      </c>
      <c r="AR10" s="69" t="s">
        <v>60</v>
      </c>
      <c r="AS10" s="70" t="s">
        <v>61</v>
      </c>
      <c r="AT10" s="71" t="s">
        <v>62</v>
      </c>
      <c r="AU10" s="77" t="s">
        <v>101</v>
      </c>
      <c r="AV10" s="89"/>
      <c r="AW10" s="89"/>
      <c r="AX10" s="89"/>
      <c r="AY10" s="89"/>
      <c r="AZ10" s="89"/>
      <c r="BA10" s="90"/>
      <c r="BB10" s="89"/>
      <c r="BC10" s="91"/>
      <c r="BD10" s="89"/>
      <c r="BE10" s="31">
        <v>3</v>
      </c>
      <c r="BF10" s="69" t="s">
        <v>60</v>
      </c>
      <c r="BG10" s="70" t="s">
        <v>61</v>
      </c>
      <c r="BH10" s="71" t="s">
        <v>62</v>
      </c>
      <c r="BI10" s="77" t="s">
        <v>101</v>
      </c>
      <c r="BJ10" s="89">
        <v>7</v>
      </c>
      <c r="BK10" s="89"/>
      <c r="BL10" s="89"/>
      <c r="BM10" s="89"/>
      <c r="BN10" s="89"/>
      <c r="BO10" s="90">
        <v>2</v>
      </c>
      <c r="BP10" s="89">
        <v>1</v>
      </c>
      <c r="BQ10" s="91">
        <f>ROUND((SUM(BJ10:BN10)/1*0.3+BO10*0.7),0)</f>
        <v>4</v>
      </c>
      <c r="BR10" s="91">
        <f>ROUND((SUM(BJ10:BN10)/1*0.3+BP10*0.7),0)</f>
        <v>3</v>
      </c>
      <c r="BS10" s="31">
        <v>3</v>
      </c>
      <c r="BT10" s="69" t="s">
        <v>60</v>
      </c>
      <c r="BU10" s="70" t="s">
        <v>61</v>
      </c>
      <c r="BV10" s="71" t="s">
        <v>62</v>
      </c>
      <c r="BW10" s="77" t="s">
        <v>101</v>
      </c>
      <c r="BX10" s="89">
        <v>5</v>
      </c>
      <c r="BY10" s="89">
        <v>6</v>
      </c>
      <c r="BZ10" s="89">
        <v>7</v>
      </c>
      <c r="CA10" s="89">
        <v>8</v>
      </c>
      <c r="CB10" s="89"/>
      <c r="CC10" s="90">
        <v>7</v>
      </c>
      <c r="CD10" s="89"/>
      <c r="CE10" s="91">
        <f>ROUND((SUM(BX10:CB10)/4*0.3+CC10*0.7),0)</f>
        <v>7</v>
      </c>
      <c r="CF10" s="89"/>
      <c r="CG10" s="31">
        <v>3</v>
      </c>
      <c r="CH10" s="69" t="s">
        <v>60</v>
      </c>
      <c r="CI10" s="70" t="s">
        <v>61</v>
      </c>
      <c r="CJ10" s="71" t="s">
        <v>62</v>
      </c>
      <c r="CK10" s="77" t="s">
        <v>101</v>
      </c>
      <c r="CL10" s="89">
        <v>0</v>
      </c>
      <c r="CM10" s="89">
        <v>0</v>
      </c>
      <c r="CN10" s="89">
        <v>0</v>
      </c>
      <c r="CO10" s="89"/>
      <c r="CP10" s="89"/>
      <c r="CQ10" s="90"/>
      <c r="CR10" s="89"/>
      <c r="CS10" s="89"/>
      <c r="CT10" s="89"/>
    </row>
    <row r="11" spans="1:98" ht="14.25">
      <c r="A11" s="31">
        <v>4</v>
      </c>
      <c r="B11" s="69" t="s">
        <v>63</v>
      </c>
      <c r="C11" s="72" t="s">
        <v>64</v>
      </c>
      <c r="D11" s="73" t="s">
        <v>32</v>
      </c>
      <c r="E11" s="77" t="s">
        <v>102</v>
      </c>
      <c r="F11" s="89">
        <v>7</v>
      </c>
      <c r="G11" s="89">
        <v>6</v>
      </c>
      <c r="H11" s="89">
        <v>7</v>
      </c>
      <c r="I11" s="89"/>
      <c r="J11" s="89"/>
      <c r="K11" s="90">
        <v>0</v>
      </c>
      <c r="L11" s="89">
        <v>5</v>
      </c>
      <c r="M11" s="91">
        <f t="shared" si="1"/>
        <v>2</v>
      </c>
      <c r="N11" s="91">
        <f>ROUND((SUM(F11:J11)/3*0.3+L11*0.7),0)</f>
        <v>6</v>
      </c>
      <c r="O11" s="31">
        <v>4</v>
      </c>
      <c r="P11" s="69" t="s">
        <v>63</v>
      </c>
      <c r="Q11" s="72" t="s">
        <v>64</v>
      </c>
      <c r="R11" s="73" t="s">
        <v>32</v>
      </c>
      <c r="S11" s="77" t="s">
        <v>102</v>
      </c>
      <c r="T11" s="89">
        <v>7</v>
      </c>
      <c r="U11" s="89">
        <v>7</v>
      </c>
      <c r="V11" s="89">
        <v>7</v>
      </c>
      <c r="W11" s="89"/>
      <c r="X11" s="89"/>
      <c r="Y11" s="90">
        <v>4</v>
      </c>
      <c r="Z11" s="89"/>
      <c r="AA11" s="91">
        <f t="shared" si="0"/>
        <v>5</v>
      </c>
      <c r="AB11" s="89"/>
      <c r="AC11" s="31">
        <v>4</v>
      </c>
      <c r="AD11" s="69" t="s">
        <v>63</v>
      </c>
      <c r="AE11" s="72" t="s">
        <v>64</v>
      </c>
      <c r="AF11" s="73" t="s">
        <v>32</v>
      </c>
      <c r="AG11" s="77" t="s">
        <v>102</v>
      </c>
      <c r="AH11" s="89">
        <v>8</v>
      </c>
      <c r="AI11" s="89">
        <v>8</v>
      </c>
      <c r="AJ11" s="89">
        <v>8</v>
      </c>
      <c r="AK11" s="89">
        <v>8</v>
      </c>
      <c r="AL11" s="89">
        <v>8</v>
      </c>
      <c r="AM11" s="90">
        <v>5</v>
      </c>
      <c r="AN11" s="89"/>
      <c r="AO11" s="91">
        <f t="shared" si="2"/>
        <v>6</v>
      </c>
      <c r="AP11" s="89"/>
      <c r="AQ11" s="31">
        <v>4</v>
      </c>
      <c r="AR11" s="69" t="s">
        <v>63</v>
      </c>
      <c r="AS11" s="72" t="s">
        <v>64</v>
      </c>
      <c r="AT11" s="73" t="s">
        <v>32</v>
      </c>
      <c r="AU11" s="77" t="s">
        <v>102</v>
      </c>
      <c r="AV11" s="89">
        <v>7</v>
      </c>
      <c r="AW11" s="89">
        <v>8</v>
      </c>
      <c r="AX11" s="89"/>
      <c r="AY11" s="89"/>
      <c r="AZ11" s="89"/>
      <c r="BA11" s="90">
        <v>5</v>
      </c>
      <c r="BB11" s="89"/>
      <c r="BC11" s="91">
        <f>ROUND((SUM(AV11:AZ11)/2*0.3+BA11*0.7),0)</f>
        <v>6</v>
      </c>
      <c r="BD11" s="89"/>
      <c r="BE11" s="31">
        <v>4</v>
      </c>
      <c r="BF11" s="69" t="s">
        <v>63</v>
      </c>
      <c r="BG11" s="72" t="s">
        <v>64</v>
      </c>
      <c r="BH11" s="73" t="s">
        <v>32</v>
      </c>
      <c r="BI11" s="77" t="s">
        <v>102</v>
      </c>
      <c r="BJ11" s="89">
        <v>8</v>
      </c>
      <c r="BK11" s="89"/>
      <c r="BL11" s="89"/>
      <c r="BM11" s="89"/>
      <c r="BN11" s="89"/>
      <c r="BO11" s="90">
        <v>7</v>
      </c>
      <c r="BP11" s="89"/>
      <c r="BQ11" s="91">
        <f aca="true" t="shared" si="3" ref="BQ11:BQ23">ROUND((SUM(BJ11:BN11)/1*0.3+BO11*0.7),0)</f>
        <v>7</v>
      </c>
      <c r="BR11" s="89"/>
      <c r="BS11" s="31">
        <v>4</v>
      </c>
      <c r="BT11" s="69" t="s">
        <v>63</v>
      </c>
      <c r="BU11" s="72" t="s">
        <v>64</v>
      </c>
      <c r="BV11" s="73" t="s">
        <v>32</v>
      </c>
      <c r="BW11" s="77" t="s">
        <v>102</v>
      </c>
      <c r="BX11" s="89">
        <v>6</v>
      </c>
      <c r="BY11" s="89">
        <v>7</v>
      </c>
      <c r="BZ11" s="89">
        <v>7</v>
      </c>
      <c r="CA11" s="89">
        <v>7</v>
      </c>
      <c r="CB11" s="89"/>
      <c r="CC11" s="90">
        <v>7</v>
      </c>
      <c r="CD11" s="89"/>
      <c r="CE11" s="91">
        <f aca="true" t="shared" si="4" ref="CE11:CE24">ROUND((SUM(BX11:CB11)/4*0.3+CC11*0.7),0)</f>
        <v>7</v>
      </c>
      <c r="CF11" s="89"/>
      <c r="CG11" s="31">
        <v>4</v>
      </c>
      <c r="CH11" s="69" t="s">
        <v>63</v>
      </c>
      <c r="CI11" s="72" t="s">
        <v>64</v>
      </c>
      <c r="CJ11" s="73" t="s">
        <v>32</v>
      </c>
      <c r="CK11" s="77" t="s">
        <v>102</v>
      </c>
      <c r="CL11" s="89">
        <v>8</v>
      </c>
      <c r="CM11" s="89">
        <v>8</v>
      </c>
      <c r="CN11" s="89">
        <v>9</v>
      </c>
      <c r="CO11" s="89">
        <v>9</v>
      </c>
      <c r="CP11" s="89"/>
      <c r="CQ11" s="90">
        <v>5</v>
      </c>
      <c r="CR11" s="89"/>
      <c r="CS11" s="89">
        <f>ROUND((SUM(CL11:CP11)/4*0.3+CQ11*0.7),0)</f>
        <v>6</v>
      </c>
      <c r="CT11" s="89"/>
    </row>
    <row r="12" spans="1:98" ht="14.25">
      <c r="A12" s="31">
        <v>5</v>
      </c>
      <c r="B12" s="69" t="s">
        <v>65</v>
      </c>
      <c r="C12" s="70" t="s">
        <v>66</v>
      </c>
      <c r="D12" s="71" t="s">
        <v>45</v>
      </c>
      <c r="E12" s="77" t="s">
        <v>103</v>
      </c>
      <c r="F12" s="89">
        <v>6</v>
      </c>
      <c r="G12" s="89">
        <v>6</v>
      </c>
      <c r="H12" s="89">
        <v>5</v>
      </c>
      <c r="I12" s="89"/>
      <c r="J12" s="89"/>
      <c r="K12" s="90">
        <v>4</v>
      </c>
      <c r="L12" s="89"/>
      <c r="M12" s="91">
        <f t="shared" si="1"/>
        <v>5</v>
      </c>
      <c r="N12" s="89"/>
      <c r="O12" s="31">
        <v>5</v>
      </c>
      <c r="P12" s="69" t="s">
        <v>65</v>
      </c>
      <c r="Q12" s="70" t="s">
        <v>66</v>
      </c>
      <c r="R12" s="71" t="s">
        <v>45</v>
      </c>
      <c r="S12" s="77" t="s">
        <v>103</v>
      </c>
      <c r="T12" s="89"/>
      <c r="U12" s="89"/>
      <c r="V12" s="89"/>
      <c r="W12" s="89"/>
      <c r="X12" s="89"/>
      <c r="Y12" s="90"/>
      <c r="Z12" s="89"/>
      <c r="AA12" s="91">
        <f t="shared" si="0"/>
        <v>0</v>
      </c>
      <c r="AB12" s="89"/>
      <c r="AC12" s="31">
        <v>5</v>
      </c>
      <c r="AD12" s="69" t="s">
        <v>65</v>
      </c>
      <c r="AE12" s="70" t="s">
        <v>66</v>
      </c>
      <c r="AF12" s="71" t="s">
        <v>45</v>
      </c>
      <c r="AG12" s="77" t="s">
        <v>103</v>
      </c>
      <c r="AH12" s="89"/>
      <c r="AI12" s="89"/>
      <c r="AJ12" s="89"/>
      <c r="AK12" s="89"/>
      <c r="AL12" s="89"/>
      <c r="AM12" s="90"/>
      <c r="AN12" s="89"/>
      <c r="AO12" s="91">
        <f t="shared" si="2"/>
        <v>0</v>
      </c>
      <c r="AP12" s="89"/>
      <c r="AQ12" s="31">
        <v>5</v>
      </c>
      <c r="AR12" s="69" t="s">
        <v>65</v>
      </c>
      <c r="AS12" s="70" t="s">
        <v>66</v>
      </c>
      <c r="AT12" s="71" t="s">
        <v>45</v>
      </c>
      <c r="AU12" s="77" t="s">
        <v>103</v>
      </c>
      <c r="AV12" s="89"/>
      <c r="AW12" s="89"/>
      <c r="AX12" s="89"/>
      <c r="AY12" s="89"/>
      <c r="AZ12" s="89"/>
      <c r="BA12" s="90"/>
      <c r="BB12" s="89"/>
      <c r="BC12" s="91">
        <f aca="true" t="shared" si="5" ref="BC12:BC24">ROUND((SUM(AV12:AZ12)/2*0.3+BA12*0.7),0)</f>
        <v>0</v>
      </c>
      <c r="BD12" s="89"/>
      <c r="BE12" s="31">
        <v>5</v>
      </c>
      <c r="BF12" s="69" t="s">
        <v>65</v>
      </c>
      <c r="BG12" s="70" t="s">
        <v>66</v>
      </c>
      <c r="BH12" s="71" t="s">
        <v>45</v>
      </c>
      <c r="BI12" s="77" t="s">
        <v>103</v>
      </c>
      <c r="BJ12" s="89">
        <v>5</v>
      </c>
      <c r="BK12" s="89" t="s">
        <v>245</v>
      </c>
      <c r="BL12" s="89"/>
      <c r="BM12" s="89"/>
      <c r="BN12" s="89"/>
      <c r="BO12" s="90">
        <v>3</v>
      </c>
      <c r="BP12" s="89"/>
      <c r="BQ12" s="91">
        <f>ROUND((SUM(BJ12:BN12)/1*0.3+BO12*0.7),0)</f>
        <v>4</v>
      </c>
      <c r="BR12" s="89"/>
      <c r="BS12" s="31">
        <v>5</v>
      </c>
      <c r="BT12" s="69" t="s">
        <v>65</v>
      </c>
      <c r="BU12" s="70" t="s">
        <v>66</v>
      </c>
      <c r="BV12" s="71" t="s">
        <v>45</v>
      </c>
      <c r="BW12" s="77" t="s">
        <v>103</v>
      </c>
      <c r="BX12" s="89">
        <v>4</v>
      </c>
      <c r="BY12" s="89">
        <v>7</v>
      </c>
      <c r="BZ12" s="89">
        <v>6</v>
      </c>
      <c r="CA12" s="89">
        <v>7</v>
      </c>
      <c r="CB12" s="89"/>
      <c r="CC12" s="90">
        <v>7</v>
      </c>
      <c r="CD12" s="89"/>
      <c r="CE12" s="91">
        <f t="shared" si="4"/>
        <v>7</v>
      </c>
      <c r="CF12" s="89"/>
      <c r="CG12" s="31">
        <v>5</v>
      </c>
      <c r="CH12" s="69" t="s">
        <v>65</v>
      </c>
      <c r="CI12" s="70" t="s">
        <v>66</v>
      </c>
      <c r="CJ12" s="71" t="s">
        <v>45</v>
      </c>
      <c r="CK12" s="77" t="s">
        <v>103</v>
      </c>
      <c r="CL12" s="89">
        <v>6</v>
      </c>
      <c r="CM12" s="89">
        <v>5</v>
      </c>
      <c r="CN12" s="89">
        <v>6</v>
      </c>
      <c r="CO12" s="89">
        <v>5</v>
      </c>
      <c r="CP12" s="89"/>
      <c r="CQ12" s="90">
        <v>6</v>
      </c>
      <c r="CR12" s="91" t="s">
        <v>244</v>
      </c>
      <c r="CS12" s="89">
        <f aca="true" t="shared" si="6" ref="CS12:CS24">ROUND((SUM(CL12:CP12)/4*0.3+CQ12*0.7),0)</f>
        <v>6</v>
      </c>
      <c r="CT12" s="89"/>
    </row>
    <row r="13" spans="1:98" ht="14.25">
      <c r="A13" s="31">
        <v>6</v>
      </c>
      <c r="B13" s="69" t="s">
        <v>67</v>
      </c>
      <c r="C13" s="70" t="s">
        <v>68</v>
      </c>
      <c r="D13" s="71" t="s">
        <v>45</v>
      </c>
      <c r="E13" s="77" t="s">
        <v>104</v>
      </c>
      <c r="F13" s="89"/>
      <c r="G13" s="89"/>
      <c r="H13" s="89"/>
      <c r="I13" s="89"/>
      <c r="J13" s="89"/>
      <c r="K13" s="90"/>
      <c r="L13" s="89"/>
      <c r="M13" s="91">
        <f t="shared" si="1"/>
        <v>0</v>
      </c>
      <c r="N13" s="89"/>
      <c r="O13" s="31">
        <v>6</v>
      </c>
      <c r="P13" s="69" t="s">
        <v>67</v>
      </c>
      <c r="Q13" s="70" t="s">
        <v>68</v>
      </c>
      <c r="R13" s="71" t="s">
        <v>45</v>
      </c>
      <c r="S13" s="77" t="s">
        <v>104</v>
      </c>
      <c r="T13" s="89">
        <v>6</v>
      </c>
      <c r="U13" s="89">
        <v>6</v>
      </c>
      <c r="V13" s="89">
        <v>7</v>
      </c>
      <c r="W13" s="89"/>
      <c r="X13" s="89"/>
      <c r="Y13" s="90">
        <v>4</v>
      </c>
      <c r="Z13" s="89"/>
      <c r="AA13" s="91">
        <f t="shared" si="0"/>
        <v>5</v>
      </c>
      <c r="AB13" s="89"/>
      <c r="AC13" s="31">
        <v>6</v>
      </c>
      <c r="AD13" s="69" t="s">
        <v>67</v>
      </c>
      <c r="AE13" s="70" t="s">
        <v>68</v>
      </c>
      <c r="AF13" s="71" t="s">
        <v>45</v>
      </c>
      <c r="AG13" s="77" t="s">
        <v>104</v>
      </c>
      <c r="AH13" s="89"/>
      <c r="AI13" s="89"/>
      <c r="AJ13" s="89"/>
      <c r="AK13" s="89"/>
      <c r="AL13" s="89"/>
      <c r="AM13" s="90"/>
      <c r="AN13" s="89"/>
      <c r="AO13" s="91">
        <f t="shared" si="2"/>
        <v>0</v>
      </c>
      <c r="AP13" s="89"/>
      <c r="AQ13" s="31">
        <v>6</v>
      </c>
      <c r="AR13" s="69" t="s">
        <v>67</v>
      </c>
      <c r="AS13" s="70" t="s">
        <v>68</v>
      </c>
      <c r="AT13" s="71" t="s">
        <v>45</v>
      </c>
      <c r="AU13" s="77" t="s">
        <v>104</v>
      </c>
      <c r="AV13" s="89">
        <v>4</v>
      </c>
      <c r="AW13" s="89">
        <v>5</v>
      </c>
      <c r="AX13" s="89"/>
      <c r="AY13" s="89"/>
      <c r="AZ13" s="89"/>
      <c r="BA13" s="90">
        <v>2</v>
      </c>
      <c r="BB13" s="89">
        <v>6</v>
      </c>
      <c r="BC13" s="91">
        <f t="shared" si="5"/>
        <v>3</v>
      </c>
      <c r="BD13" s="91">
        <f>ROUND((SUM(AV13:AY13)/2*0.3+BB13*0.7),0)</f>
        <v>6</v>
      </c>
      <c r="BE13" s="31">
        <v>6</v>
      </c>
      <c r="BF13" s="69" t="s">
        <v>67</v>
      </c>
      <c r="BG13" s="70" t="s">
        <v>68</v>
      </c>
      <c r="BH13" s="71" t="s">
        <v>45</v>
      </c>
      <c r="BI13" s="77" t="s">
        <v>104</v>
      </c>
      <c r="BJ13" s="89"/>
      <c r="BK13" s="89"/>
      <c r="BL13" s="89"/>
      <c r="BM13" s="89"/>
      <c r="BN13" s="89"/>
      <c r="BO13" s="90"/>
      <c r="BP13" s="89"/>
      <c r="BQ13" s="91">
        <f t="shared" si="3"/>
        <v>0</v>
      </c>
      <c r="BR13" s="89"/>
      <c r="BS13" s="31">
        <v>6</v>
      </c>
      <c r="BT13" s="69" t="s">
        <v>67</v>
      </c>
      <c r="BU13" s="70" t="s">
        <v>68</v>
      </c>
      <c r="BV13" s="71" t="s">
        <v>45</v>
      </c>
      <c r="BW13" s="77" t="s">
        <v>104</v>
      </c>
      <c r="BX13" s="89">
        <v>5</v>
      </c>
      <c r="BY13" s="89">
        <v>6</v>
      </c>
      <c r="BZ13" s="89">
        <v>7</v>
      </c>
      <c r="CA13" s="89">
        <v>8</v>
      </c>
      <c r="CB13" s="89"/>
      <c r="CC13" s="90">
        <v>7</v>
      </c>
      <c r="CD13" s="89"/>
      <c r="CE13" s="91">
        <f t="shared" si="4"/>
        <v>7</v>
      </c>
      <c r="CF13" s="89"/>
      <c r="CG13" s="31">
        <v>6</v>
      </c>
      <c r="CH13" s="69" t="s">
        <v>67</v>
      </c>
      <c r="CI13" s="70" t="s">
        <v>68</v>
      </c>
      <c r="CJ13" s="71" t="s">
        <v>45</v>
      </c>
      <c r="CK13" s="77" t="s">
        <v>104</v>
      </c>
      <c r="CL13" s="89"/>
      <c r="CM13" s="89"/>
      <c r="CN13" s="89"/>
      <c r="CO13" s="89"/>
      <c r="CP13" s="89"/>
      <c r="CQ13" s="90"/>
      <c r="CR13" s="89"/>
      <c r="CS13" s="89">
        <f t="shared" si="6"/>
        <v>0</v>
      </c>
      <c r="CT13" s="89"/>
    </row>
    <row r="14" spans="1:98" ht="14.25">
      <c r="A14" s="31">
        <v>7</v>
      </c>
      <c r="B14" s="69" t="s">
        <v>69</v>
      </c>
      <c r="C14" s="70" t="s">
        <v>70</v>
      </c>
      <c r="D14" s="71" t="s">
        <v>71</v>
      </c>
      <c r="E14" s="77" t="s">
        <v>105</v>
      </c>
      <c r="F14" s="89">
        <v>7</v>
      </c>
      <c r="G14" s="89">
        <v>7</v>
      </c>
      <c r="H14" s="89">
        <v>7</v>
      </c>
      <c r="I14" s="89"/>
      <c r="J14" s="89"/>
      <c r="K14" s="90">
        <v>4</v>
      </c>
      <c r="L14" s="89"/>
      <c r="M14" s="91">
        <f t="shared" si="1"/>
        <v>5</v>
      </c>
      <c r="N14" s="89"/>
      <c r="O14" s="31">
        <v>7</v>
      </c>
      <c r="P14" s="69" t="s">
        <v>69</v>
      </c>
      <c r="Q14" s="70" t="s">
        <v>70</v>
      </c>
      <c r="R14" s="71" t="s">
        <v>71</v>
      </c>
      <c r="S14" s="77" t="s">
        <v>105</v>
      </c>
      <c r="T14" s="89">
        <v>6</v>
      </c>
      <c r="U14" s="89">
        <v>6</v>
      </c>
      <c r="V14" s="89">
        <v>5</v>
      </c>
      <c r="W14" s="89"/>
      <c r="X14" s="89"/>
      <c r="Y14" s="90">
        <v>3</v>
      </c>
      <c r="Z14" s="89">
        <v>5</v>
      </c>
      <c r="AA14" s="91">
        <f t="shared" si="0"/>
        <v>4</v>
      </c>
      <c r="AB14" s="91">
        <f>ROUND((SUM(T14:X14)/3*0.3+Z14*0.7),0)</f>
        <v>5</v>
      </c>
      <c r="AC14" s="31">
        <v>7</v>
      </c>
      <c r="AD14" s="69" t="s">
        <v>69</v>
      </c>
      <c r="AE14" s="70" t="s">
        <v>70</v>
      </c>
      <c r="AF14" s="71" t="s">
        <v>71</v>
      </c>
      <c r="AG14" s="77" t="s">
        <v>105</v>
      </c>
      <c r="AH14" s="89">
        <v>7</v>
      </c>
      <c r="AI14" s="89">
        <v>7</v>
      </c>
      <c r="AJ14" s="89">
        <v>6</v>
      </c>
      <c r="AK14" s="89">
        <v>7</v>
      </c>
      <c r="AL14" s="89">
        <v>7</v>
      </c>
      <c r="AM14" s="90">
        <v>4</v>
      </c>
      <c r="AN14" s="89"/>
      <c r="AO14" s="91">
        <f t="shared" si="2"/>
        <v>5</v>
      </c>
      <c r="AP14" s="89"/>
      <c r="AQ14" s="31">
        <v>7</v>
      </c>
      <c r="AR14" s="69" t="s">
        <v>69</v>
      </c>
      <c r="AS14" s="70" t="s">
        <v>70</v>
      </c>
      <c r="AT14" s="71" t="s">
        <v>71</v>
      </c>
      <c r="AU14" s="77" t="s">
        <v>105</v>
      </c>
      <c r="AV14" s="89">
        <v>6</v>
      </c>
      <c r="AW14" s="89">
        <v>7</v>
      </c>
      <c r="AX14" s="89"/>
      <c r="AY14" s="89"/>
      <c r="AZ14" s="89"/>
      <c r="BA14" s="90">
        <v>5</v>
      </c>
      <c r="BB14" s="89"/>
      <c r="BC14" s="91">
        <f t="shared" si="5"/>
        <v>5</v>
      </c>
      <c r="BD14" s="89"/>
      <c r="BE14" s="31">
        <v>7</v>
      </c>
      <c r="BF14" s="69" t="s">
        <v>69</v>
      </c>
      <c r="BG14" s="70" t="s">
        <v>70</v>
      </c>
      <c r="BH14" s="71" t="s">
        <v>71</v>
      </c>
      <c r="BI14" s="77" t="s">
        <v>105</v>
      </c>
      <c r="BJ14" s="89">
        <v>7</v>
      </c>
      <c r="BK14" s="89"/>
      <c r="BL14" s="89"/>
      <c r="BM14" s="89"/>
      <c r="BN14" s="89"/>
      <c r="BO14" s="90">
        <v>2</v>
      </c>
      <c r="BP14" s="89">
        <v>4</v>
      </c>
      <c r="BQ14" s="91">
        <f t="shared" si="3"/>
        <v>4</v>
      </c>
      <c r="BR14" s="91">
        <f>ROUND((SUM(BJ14:BN14)/1*0.3+BP14*0.7),0)</f>
        <v>5</v>
      </c>
      <c r="BS14" s="31">
        <v>7</v>
      </c>
      <c r="BT14" s="69" t="s">
        <v>69</v>
      </c>
      <c r="BU14" s="70" t="s">
        <v>70</v>
      </c>
      <c r="BV14" s="71" t="s">
        <v>71</v>
      </c>
      <c r="BW14" s="77" t="s">
        <v>105</v>
      </c>
      <c r="BX14" s="89">
        <v>5</v>
      </c>
      <c r="BY14" s="89">
        <v>7</v>
      </c>
      <c r="BZ14" s="89">
        <v>6</v>
      </c>
      <c r="CA14" s="89">
        <v>7</v>
      </c>
      <c r="CB14" s="89"/>
      <c r="CC14" s="90">
        <v>7</v>
      </c>
      <c r="CD14" s="89"/>
      <c r="CE14" s="91">
        <f t="shared" si="4"/>
        <v>7</v>
      </c>
      <c r="CF14" s="89"/>
      <c r="CG14" s="31">
        <v>7</v>
      </c>
      <c r="CH14" s="69" t="s">
        <v>69</v>
      </c>
      <c r="CI14" s="70" t="s">
        <v>70</v>
      </c>
      <c r="CJ14" s="71" t="s">
        <v>71</v>
      </c>
      <c r="CK14" s="77" t="s">
        <v>105</v>
      </c>
      <c r="CL14" s="89">
        <v>7</v>
      </c>
      <c r="CM14" s="89">
        <v>7</v>
      </c>
      <c r="CN14" s="89">
        <v>6</v>
      </c>
      <c r="CO14" s="89">
        <v>6</v>
      </c>
      <c r="CP14" s="89"/>
      <c r="CQ14" s="90">
        <v>0</v>
      </c>
      <c r="CR14" s="89">
        <v>5</v>
      </c>
      <c r="CS14" s="89">
        <f t="shared" si="6"/>
        <v>2</v>
      </c>
      <c r="CT14" s="89">
        <f>ROUND((SUM(CL14:CP14)/4*0.3+CR14*0.7),0)</f>
        <v>5</v>
      </c>
    </row>
    <row r="15" spans="1:98" s="106" customFormat="1" ht="14.25">
      <c r="A15" s="31">
        <v>8</v>
      </c>
      <c r="B15" s="102" t="s">
        <v>72</v>
      </c>
      <c r="C15" s="103" t="s">
        <v>73</v>
      </c>
      <c r="D15" s="104" t="s">
        <v>74</v>
      </c>
      <c r="E15" s="105" t="s">
        <v>106</v>
      </c>
      <c r="F15" s="91"/>
      <c r="G15" s="91"/>
      <c r="H15" s="91"/>
      <c r="I15" s="91"/>
      <c r="J15" s="91"/>
      <c r="K15" s="91"/>
      <c r="L15" s="91"/>
      <c r="M15" s="91">
        <f t="shared" si="1"/>
        <v>0</v>
      </c>
      <c r="N15" s="91"/>
      <c r="O15" s="101">
        <v>8</v>
      </c>
      <c r="P15" s="102" t="s">
        <v>72</v>
      </c>
      <c r="Q15" s="103" t="s">
        <v>73</v>
      </c>
      <c r="R15" s="104" t="s">
        <v>74</v>
      </c>
      <c r="S15" s="105" t="s">
        <v>106</v>
      </c>
      <c r="T15" s="91"/>
      <c r="U15" s="91"/>
      <c r="V15" s="91"/>
      <c r="W15" s="91"/>
      <c r="X15" s="91"/>
      <c r="Y15" s="91"/>
      <c r="Z15" s="91"/>
      <c r="AA15" s="91">
        <f t="shared" si="0"/>
        <v>0</v>
      </c>
      <c r="AB15" s="91"/>
      <c r="AC15" s="101">
        <v>8</v>
      </c>
      <c r="AD15" s="102" t="s">
        <v>72</v>
      </c>
      <c r="AE15" s="103" t="s">
        <v>73</v>
      </c>
      <c r="AF15" s="104" t="s">
        <v>74</v>
      </c>
      <c r="AG15" s="105" t="s">
        <v>106</v>
      </c>
      <c r="AH15" s="91"/>
      <c r="AI15" s="91"/>
      <c r="AJ15" s="91"/>
      <c r="AK15" s="91"/>
      <c r="AL15" s="91"/>
      <c r="AM15" s="91"/>
      <c r="AN15" s="91"/>
      <c r="AO15" s="91">
        <f t="shared" si="2"/>
        <v>0</v>
      </c>
      <c r="AP15" s="91"/>
      <c r="AQ15" s="101">
        <v>8</v>
      </c>
      <c r="AR15" s="102" t="s">
        <v>72</v>
      </c>
      <c r="AS15" s="103" t="s">
        <v>73</v>
      </c>
      <c r="AT15" s="104" t="s">
        <v>74</v>
      </c>
      <c r="AU15" s="105" t="s">
        <v>106</v>
      </c>
      <c r="AV15" s="91"/>
      <c r="AW15" s="91"/>
      <c r="AX15" s="91"/>
      <c r="AY15" s="91"/>
      <c r="AZ15" s="91"/>
      <c r="BA15" s="91"/>
      <c r="BB15" s="91"/>
      <c r="BC15" s="91">
        <f t="shared" si="5"/>
        <v>0</v>
      </c>
      <c r="BD15" s="91"/>
      <c r="BE15" s="101">
        <v>8</v>
      </c>
      <c r="BF15" s="102" t="s">
        <v>72</v>
      </c>
      <c r="BG15" s="103" t="s">
        <v>73</v>
      </c>
      <c r="BH15" s="104" t="s">
        <v>74</v>
      </c>
      <c r="BI15" s="105" t="s">
        <v>106</v>
      </c>
      <c r="BJ15" s="91"/>
      <c r="BK15" s="91"/>
      <c r="BL15" s="91"/>
      <c r="BM15" s="91"/>
      <c r="BN15" s="91"/>
      <c r="BO15" s="91"/>
      <c r="BP15" s="91"/>
      <c r="BQ15" s="91">
        <f t="shared" si="3"/>
        <v>0</v>
      </c>
      <c r="BR15" s="91"/>
      <c r="BS15" s="101">
        <v>8</v>
      </c>
      <c r="BT15" s="102" t="s">
        <v>72</v>
      </c>
      <c r="BU15" s="103" t="s">
        <v>73</v>
      </c>
      <c r="BV15" s="104" t="s">
        <v>74</v>
      </c>
      <c r="BW15" s="105" t="s">
        <v>106</v>
      </c>
      <c r="BX15" s="91"/>
      <c r="BY15" s="91"/>
      <c r="BZ15" s="91"/>
      <c r="CA15" s="91"/>
      <c r="CB15" s="91"/>
      <c r="CC15" s="91"/>
      <c r="CD15" s="91"/>
      <c r="CE15" s="91">
        <f t="shared" si="4"/>
        <v>0</v>
      </c>
      <c r="CF15" s="91"/>
      <c r="CG15" s="101">
        <v>8</v>
      </c>
      <c r="CH15" s="102" t="s">
        <v>72</v>
      </c>
      <c r="CI15" s="103" t="s">
        <v>73</v>
      </c>
      <c r="CJ15" s="104" t="s">
        <v>74</v>
      </c>
      <c r="CK15" s="105" t="s">
        <v>106</v>
      </c>
      <c r="CL15" s="91"/>
      <c r="CM15" s="91"/>
      <c r="CN15" s="91"/>
      <c r="CO15" s="91"/>
      <c r="CP15" s="91"/>
      <c r="CQ15" s="91"/>
      <c r="CR15" s="91"/>
      <c r="CS15" s="89">
        <f t="shared" si="6"/>
        <v>0</v>
      </c>
      <c r="CT15" s="89"/>
    </row>
    <row r="16" spans="1:98" ht="14.25">
      <c r="A16" s="31">
        <v>9</v>
      </c>
      <c r="B16" s="69" t="s">
        <v>75</v>
      </c>
      <c r="C16" s="72" t="s">
        <v>76</v>
      </c>
      <c r="D16" s="73" t="s">
        <v>77</v>
      </c>
      <c r="E16" s="77" t="s">
        <v>107</v>
      </c>
      <c r="F16" s="89">
        <v>6</v>
      </c>
      <c r="G16" s="89">
        <v>7</v>
      </c>
      <c r="H16" s="89">
        <v>7</v>
      </c>
      <c r="I16" s="89"/>
      <c r="J16" s="89"/>
      <c r="K16" s="90">
        <v>3</v>
      </c>
      <c r="L16" s="89">
        <v>6</v>
      </c>
      <c r="M16" s="91">
        <f t="shared" si="1"/>
        <v>4</v>
      </c>
      <c r="N16" s="91">
        <f>ROUND((SUM(F16:J16)/3*0.3+L16*0.7),0)</f>
        <v>6</v>
      </c>
      <c r="O16" s="31">
        <v>9</v>
      </c>
      <c r="P16" s="69" t="s">
        <v>75</v>
      </c>
      <c r="Q16" s="72" t="s">
        <v>76</v>
      </c>
      <c r="R16" s="73" t="s">
        <v>77</v>
      </c>
      <c r="S16" s="77" t="s">
        <v>107</v>
      </c>
      <c r="T16" s="89">
        <v>6</v>
      </c>
      <c r="U16" s="89">
        <v>7</v>
      </c>
      <c r="V16" s="89">
        <v>7</v>
      </c>
      <c r="W16" s="89"/>
      <c r="X16" s="89"/>
      <c r="Y16" s="90">
        <v>5</v>
      </c>
      <c r="Z16" s="89"/>
      <c r="AA16" s="91">
        <f t="shared" si="0"/>
        <v>6</v>
      </c>
      <c r="AB16" s="89"/>
      <c r="AC16" s="31">
        <v>9</v>
      </c>
      <c r="AD16" s="69" t="s">
        <v>75</v>
      </c>
      <c r="AE16" s="72" t="s">
        <v>76</v>
      </c>
      <c r="AF16" s="73" t="s">
        <v>77</v>
      </c>
      <c r="AG16" s="77" t="s">
        <v>107</v>
      </c>
      <c r="AH16" s="89">
        <v>7</v>
      </c>
      <c r="AI16" s="89">
        <v>7</v>
      </c>
      <c r="AJ16" s="89">
        <v>7</v>
      </c>
      <c r="AK16" s="89">
        <v>7</v>
      </c>
      <c r="AL16" s="89">
        <v>7</v>
      </c>
      <c r="AM16" s="90">
        <v>5</v>
      </c>
      <c r="AN16" s="89"/>
      <c r="AO16" s="91">
        <f t="shared" si="2"/>
        <v>6</v>
      </c>
      <c r="AP16" s="89"/>
      <c r="AQ16" s="31">
        <v>9</v>
      </c>
      <c r="AR16" s="69" t="s">
        <v>75</v>
      </c>
      <c r="AS16" s="72" t="s">
        <v>76</v>
      </c>
      <c r="AT16" s="73" t="s">
        <v>77</v>
      </c>
      <c r="AU16" s="77" t="s">
        <v>107</v>
      </c>
      <c r="AV16" s="89">
        <v>7</v>
      </c>
      <c r="AW16" s="89">
        <v>8</v>
      </c>
      <c r="AX16" s="89"/>
      <c r="AY16" s="89"/>
      <c r="AZ16" s="89"/>
      <c r="BA16" s="90">
        <v>6</v>
      </c>
      <c r="BB16" s="89"/>
      <c r="BC16" s="91">
        <f t="shared" si="5"/>
        <v>6</v>
      </c>
      <c r="BD16" s="89"/>
      <c r="BE16" s="31">
        <v>9</v>
      </c>
      <c r="BF16" s="69" t="s">
        <v>75</v>
      </c>
      <c r="BG16" s="72" t="s">
        <v>76</v>
      </c>
      <c r="BH16" s="73" t="s">
        <v>77</v>
      </c>
      <c r="BI16" s="77" t="s">
        <v>107</v>
      </c>
      <c r="BJ16" s="89">
        <v>8</v>
      </c>
      <c r="BK16" s="89"/>
      <c r="BL16" s="89"/>
      <c r="BM16" s="89"/>
      <c r="BN16" s="89"/>
      <c r="BO16" s="90">
        <v>8</v>
      </c>
      <c r="BP16" s="89"/>
      <c r="BQ16" s="91">
        <f t="shared" si="3"/>
        <v>8</v>
      </c>
      <c r="BR16" s="89"/>
      <c r="BS16" s="31">
        <v>9</v>
      </c>
      <c r="BT16" s="69" t="s">
        <v>75</v>
      </c>
      <c r="BU16" s="72" t="s">
        <v>76</v>
      </c>
      <c r="BV16" s="73" t="s">
        <v>77</v>
      </c>
      <c r="BW16" s="77" t="s">
        <v>107</v>
      </c>
      <c r="BX16" s="89">
        <v>6</v>
      </c>
      <c r="BY16" s="89">
        <v>7</v>
      </c>
      <c r="BZ16" s="89">
        <v>8</v>
      </c>
      <c r="CA16" s="89">
        <v>7</v>
      </c>
      <c r="CB16" s="89"/>
      <c r="CC16" s="90">
        <v>8</v>
      </c>
      <c r="CD16" s="89"/>
      <c r="CE16" s="91">
        <f t="shared" si="4"/>
        <v>8</v>
      </c>
      <c r="CF16" s="89"/>
      <c r="CG16" s="31">
        <v>9</v>
      </c>
      <c r="CH16" s="69" t="s">
        <v>75</v>
      </c>
      <c r="CI16" s="72" t="s">
        <v>76</v>
      </c>
      <c r="CJ16" s="73" t="s">
        <v>77</v>
      </c>
      <c r="CK16" s="77" t="s">
        <v>107</v>
      </c>
      <c r="CL16" s="89">
        <v>8</v>
      </c>
      <c r="CM16" s="89">
        <v>7</v>
      </c>
      <c r="CN16" s="89">
        <v>7</v>
      </c>
      <c r="CO16" s="89">
        <v>8</v>
      </c>
      <c r="CP16" s="89"/>
      <c r="CQ16" s="90">
        <v>5</v>
      </c>
      <c r="CR16" s="89"/>
      <c r="CS16" s="89">
        <f t="shared" si="6"/>
        <v>6</v>
      </c>
      <c r="CT16" s="89"/>
    </row>
    <row r="17" spans="1:98" ht="14.25">
      <c r="A17" s="31">
        <v>10</v>
      </c>
      <c r="B17" s="69" t="s">
        <v>78</v>
      </c>
      <c r="C17" s="70" t="s">
        <v>79</v>
      </c>
      <c r="D17" s="71" t="s">
        <v>80</v>
      </c>
      <c r="E17" s="77" t="s">
        <v>108</v>
      </c>
      <c r="F17" s="89"/>
      <c r="G17" s="89"/>
      <c r="H17" s="89"/>
      <c r="I17" s="89"/>
      <c r="J17" s="89"/>
      <c r="K17" s="90"/>
      <c r="L17" s="89"/>
      <c r="M17" s="91">
        <f t="shared" si="1"/>
        <v>0</v>
      </c>
      <c r="N17" s="89"/>
      <c r="O17" s="31">
        <v>10</v>
      </c>
      <c r="P17" s="69" t="s">
        <v>78</v>
      </c>
      <c r="Q17" s="70" t="s">
        <v>79</v>
      </c>
      <c r="R17" s="71" t="s">
        <v>80</v>
      </c>
      <c r="S17" s="77" t="s">
        <v>108</v>
      </c>
      <c r="T17" s="89"/>
      <c r="U17" s="89"/>
      <c r="V17" s="89"/>
      <c r="W17" s="89"/>
      <c r="X17" s="89"/>
      <c r="Y17" s="90"/>
      <c r="Z17" s="89"/>
      <c r="AA17" s="91">
        <f t="shared" si="0"/>
        <v>0</v>
      </c>
      <c r="AB17" s="89"/>
      <c r="AC17" s="31">
        <v>10</v>
      </c>
      <c r="AD17" s="69" t="s">
        <v>78</v>
      </c>
      <c r="AE17" s="70" t="s">
        <v>79</v>
      </c>
      <c r="AF17" s="71" t="s">
        <v>80</v>
      </c>
      <c r="AG17" s="77" t="s">
        <v>108</v>
      </c>
      <c r="AH17" s="89"/>
      <c r="AI17" s="89"/>
      <c r="AJ17" s="89"/>
      <c r="AK17" s="89"/>
      <c r="AL17" s="89"/>
      <c r="AM17" s="90"/>
      <c r="AN17" s="89"/>
      <c r="AO17" s="91">
        <f t="shared" si="2"/>
        <v>0</v>
      </c>
      <c r="AP17" s="89"/>
      <c r="AQ17" s="31">
        <v>10</v>
      </c>
      <c r="AR17" s="69" t="s">
        <v>78</v>
      </c>
      <c r="AS17" s="70" t="s">
        <v>79</v>
      </c>
      <c r="AT17" s="71" t="s">
        <v>80</v>
      </c>
      <c r="AU17" s="77" t="s">
        <v>108</v>
      </c>
      <c r="AV17" s="89"/>
      <c r="AW17" s="89"/>
      <c r="AX17" s="89"/>
      <c r="AY17" s="89"/>
      <c r="AZ17" s="89"/>
      <c r="BA17" s="90"/>
      <c r="BB17" s="89"/>
      <c r="BC17" s="91">
        <f t="shared" si="5"/>
        <v>0</v>
      </c>
      <c r="BD17" s="89"/>
      <c r="BE17" s="31">
        <v>10</v>
      </c>
      <c r="BF17" s="69" t="s">
        <v>78</v>
      </c>
      <c r="BG17" s="70" t="s">
        <v>79</v>
      </c>
      <c r="BH17" s="71" t="s">
        <v>80</v>
      </c>
      <c r="BI17" s="77" t="s">
        <v>108</v>
      </c>
      <c r="BJ17" s="89"/>
      <c r="BK17" s="89"/>
      <c r="BL17" s="89"/>
      <c r="BM17" s="89"/>
      <c r="BN17" s="89"/>
      <c r="BO17" s="90"/>
      <c r="BP17" s="89"/>
      <c r="BQ17" s="91">
        <f t="shared" si="3"/>
        <v>0</v>
      </c>
      <c r="BR17" s="89"/>
      <c r="BS17" s="31">
        <v>10</v>
      </c>
      <c r="BT17" s="69" t="s">
        <v>78</v>
      </c>
      <c r="BU17" s="70" t="s">
        <v>79</v>
      </c>
      <c r="BV17" s="71" t="s">
        <v>80</v>
      </c>
      <c r="BW17" s="77" t="s">
        <v>108</v>
      </c>
      <c r="BX17" s="89"/>
      <c r="BY17" s="89"/>
      <c r="BZ17" s="89"/>
      <c r="CA17" s="89"/>
      <c r="CB17" s="89"/>
      <c r="CC17" s="90"/>
      <c r="CD17" s="89"/>
      <c r="CE17" s="91">
        <f t="shared" si="4"/>
        <v>0</v>
      </c>
      <c r="CF17" s="89"/>
      <c r="CG17" s="31">
        <v>10</v>
      </c>
      <c r="CH17" s="69" t="s">
        <v>78</v>
      </c>
      <c r="CI17" s="70" t="s">
        <v>79</v>
      </c>
      <c r="CJ17" s="71" t="s">
        <v>80</v>
      </c>
      <c r="CK17" s="77" t="s">
        <v>108</v>
      </c>
      <c r="CL17" s="89"/>
      <c r="CM17" s="89"/>
      <c r="CN17" s="89"/>
      <c r="CO17" s="89"/>
      <c r="CP17" s="89"/>
      <c r="CQ17" s="90"/>
      <c r="CR17" s="89"/>
      <c r="CS17" s="89">
        <f t="shared" si="6"/>
        <v>0</v>
      </c>
      <c r="CT17" s="89"/>
    </row>
    <row r="18" spans="1:98" ht="14.25">
      <c r="A18" s="31">
        <v>11</v>
      </c>
      <c r="B18" s="69" t="s">
        <v>81</v>
      </c>
      <c r="C18" s="70" t="s">
        <v>47</v>
      </c>
      <c r="D18" s="71" t="s">
        <v>80</v>
      </c>
      <c r="E18" s="77" t="s">
        <v>109</v>
      </c>
      <c r="F18" s="89">
        <v>7</v>
      </c>
      <c r="G18" s="89">
        <v>6</v>
      </c>
      <c r="H18" s="89">
        <v>7</v>
      </c>
      <c r="I18" s="89"/>
      <c r="J18" s="89"/>
      <c r="K18" s="90">
        <v>4</v>
      </c>
      <c r="L18" s="89"/>
      <c r="M18" s="91">
        <f t="shared" si="1"/>
        <v>5</v>
      </c>
      <c r="N18" s="89"/>
      <c r="O18" s="31">
        <v>11</v>
      </c>
      <c r="P18" s="69" t="s">
        <v>81</v>
      </c>
      <c r="Q18" s="70" t="s">
        <v>47</v>
      </c>
      <c r="R18" s="71" t="s">
        <v>80</v>
      </c>
      <c r="S18" s="77" t="s">
        <v>109</v>
      </c>
      <c r="T18" s="89">
        <v>6</v>
      </c>
      <c r="U18" s="89">
        <v>7</v>
      </c>
      <c r="V18" s="89">
        <v>7</v>
      </c>
      <c r="W18" s="89"/>
      <c r="X18" s="89"/>
      <c r="Y18" s="90">
        <v>4</v>
      </c>
      <c r="Z18" s="89"/>
      <c r="AA18" s="91">
        <f t="shared" si="0"/>
        <v>5</v>
      </c>
      <c r="AB18" s="89"/>
      <c r="AC18" s="31">
        <v>11</v>
      </c>
      <c r="AD18" s="69" t="s">
        <v>81</v>
      </c>
      <c r="AE18" s="70" t="s">
        <v>47</v>
      </c>
      <c r="AF18" s="71" t="s">
        <v>80</v>
      </c>
      <c r="AG18" s="77" t="s">
        <v>109</v>
      </c>
      <c r="AH18" s="89">
        <v>7</v>
      </c>
      <c r="AI18" s="89">
        <v>8</v>
      </c>
      <c r="AJ18" s="89">
        <v>7</v>
      </c>
      <c r="AK18" s="89">
        <v>7</v>
      </c>
      <c r="AL18" s="89">
        <v>7</v>
      </c>
      <c r="AM18" s="90">
        <v>5</v>
      </c>
      <c r="AN18" s="89"/>
      <c r="AO18" s="91">
        <f t="shared" si="2"/>
        <v>6</v>
      </c>
      <c r="AP18" s="89"/>
      <c r="AQ18" s="31">
        <v>11</v>
      </c>
      <c r="AR18" s="69" t="s">
        <v>81</v>
      </c>
      <c r="AS18" s="70" t="s">
        <v>47</v>
      </c>
      <c r="AT18" s="71" t="s">
        <v>80</v>
      </c>
      <c r="AU18" s="77" t="s">
        <v>109</v>
      </c>
      <c r="AV18" s="89">
        <v>7</v>
      </c>
      <c r="AW18" s="89">
        <v>8</v>
      </c>
      <c r="AX18" s="89"/>
      <c r="AY18" s="89"/>
      <c r="AZ18" s="89"/>
      <c r="BA18" s="90">
        <v>6</v>
      </c>
      <c r="BB18" s="89"/>
      <c r="BC18" s="91">
        <f t="shared" si="5"/>
        <v>6</v>
      </c>
      <c r="BD18" s="89"/>
      <c r="BE18" s="31">
        <v>11</v>
      </c>
      <c r="BF18" s="69" t="s">
        <v>81</v>
      </c>
      <c r="BG18" s="70" t="s">
        <v>47</v>
      </c>
      <c r="BH18" s="71" t="s">
        <v>80</v>
      </c>
      <c r="BI18" s="77" t="s">
        <v>109</v>
      </c>
      <c r="BJ18" s="89">
        <v>8</v>
      </c>
      <c r="BK18" s="89"/>
      <c r="BL18" s="89"/>
      <c r="BM18" s="89"/>
      <c r="BN18" s="89"/>
      <c r="BO18" s="90">
        <v>4</v>
      </c>
      <c r="BP18" s="89"/>
      <c r="BQ18" s="91">
        <f t="shared" si="3"/>
        <v>5</v>
      </c>
      <c r="BR18" s="89"/>
      <c r="BS18" s="31">
        <v>11</v>
      </c>
      <c r="BT18" s="69" t="s">
        <v>81</v>
      </c>
      <c r="BU18" s="70" t="s">
        <v>47</v>
      </c>
      <c r="BV18" s="71" t="s">
        <v>80</v>
      </c>
      <c r="BW18" s="77" t="s">
        <v>109</v>
      </c>
      <c r="BX18" s="89">
        <v>6</v>
      </c>
      <c r="BY18" s="89">
        <v>8</v>
      </c>
      <c r="BZ18" s="89">
        <v>7</v>
      </c>
      <c r="CA18" s="89">
        <v>8</v>
      </c>
      <c r="CB18" s="89"/>
      <c r="CC18" s="90">
        <v>7</v>
      </c>
      <c r="CD18" s="89"/>
      <c r="CE18" s="91">
        <f t="shared" si="4"/>
        <v>7</v>
      </c>
      <c r="CF18" s="89"/>
      <c r="CG18" s="31">
        <v>11</v>
      </c>
      <c r="CH18" s="69" t="s">
        <v>81</v>
      </c>
      <c r="CI18" s="70" t="s">
        <v>47</v>
      </c>
      <c r="CJ18" s="71" t="s">
        <v>80</v>
      </c>
      <c r="CK18" s="77" t="s">
        <v>109</v>
      </c>
      <c r="CL18" s="89">
        <v>8</v>
      </c>
      <c r="CM18" s="89">
        <v>8</v>
      </c>
      <c r="CN18" s="89">
        <v>8</v>
      </c>
      <c r="CO18" s="89">
        <v>8</v>
      </c>
      <c r="CP18" s="89"/>
      <c r="CQ18" s="90">
        <v>5</v>
      </c>
      <c r="CR18" s="89"/>
      <c r="CS18" s="89">
        <f t="shared" si="6"/>
        <v>6</v>
      </c>
      <c r="CT18" s="89"/>
    </row>
    <row r="19" spans="1:98" ht="14.25">
      <c r="A19" s="31">
        <v>13</v>
      </c>
      <c r="B19" s="69" t="s">
        <v>83</v>
      </c>
      <c r="C19" s="70" t="s">
        <v>51</v>
      </c>
      <c r="D19" s="71" t="s">
        <v>84</v>
      </c>
      <c r="E19" s="77" t="s">
        <v>111</v>
      </c>
      <c r="F19" s="89">
        <v>6</v>
      </c>
      <c r="G19" s="89">
        <v>7</v>
      </c>
      <c r="H19" s="89">
        <v>7</v>
      </c>
      <c r="I19" s="89"/>
      <c r="J19" s="89"/>
      <c r="K19" s="90">
        <v>4</v>
      </c>
      <c r="L19" s="89"/>
      <c r="M19" s="91">
        <f t="shared" si="1"/>
        <v>5</v>
      </c>
      <c r="N19" s="89"/>
      <c r="O19" s="31">
        <v>13</v>
      </c>
      <c r="P19" s="69" t="s">
        <v>83</v>
      </c>
      <c r="Q19" s="70" t="s">
        <v>51</v>
      </c>
      <c r="R19" s="71" t="s">
        <v>84</v>
      </c>
      <c r="S19" s="77" t="s">
        <v>111</v>
      </c>
      <c r="T19" s="89">
        <v>6</v>
      </c>
      <c r="U19" s="89">
        <v>6</v>
      </c>
      <c r="V19" s="89">
        <v>7</v>
      </c>
      <c r="W19" s="89"/>
      <c r="X19" s="89"/>
      <c r="Y19" s="90">
        <v>3</v>
      </c>
      <c r="Z19" s="89">
        <v>6</v>
      </c>
      <c r="AA19" s="91">
        <f t="shared" si="0"/>
        <v>4</v>
      </c>
      <c r="AB19" s="91">
        <f>ROUND((SUM(T19:X19)/3*0.3+Z19*0.7),0)</f>
        <v>6</v>
      </c>
      <c r="AC19" s="31">
        <v>13</v>
      </c>
      <c r="AD19" s="69" t="s">
        <v>83</v>
      </c>
      <c r="AE19" s="70" t="s">
        <v>51</v>
      </c>
      <c r="AF19" s="71" t="s">
        <v>84</v>
      </c>
      <c r="AG19" s="77" t="s">
        <v>111</v>
      </c>
      <c r="AH19" s="89">
        <v>6</v>
      </c>
      <c r="AI19" s="89">
        <v>6</v>
      </c>
      <c r="AJ19" s="89">
        <v>6</v>
      </c>
      <c r="AK19" s="89">
        <v>6</v>
      </c>
      <c r="AL19" s="89">
        <v>6</v>
      </c>
      <c r="AM19" s="90">
        <v>7</v>
      </c>
      <c r="AN19" s="89"/>
      <c r="AO19" s="91">
        <f t="shared" si="2"/>
        <v>7</v>
      </c>
      <c r="AP19" s="89"/>
      <c r="AQ19" s="31">
        <v>13</v>
      </c>
      <c r="AR19" s="69" t="s">
        <v>83</v>
      </c>
      <c r="AS19" s="70" t="s">
        <v>51</v>
      </c>
      <c r="AT19" s="71" t="s">
        <v>84</v>
      </c>
      <c r="AU19" s="77" t="s">
        <v>111</v>
      </c>
      <c r="AV19" s="89">
        <v>7</v>
      </c>
      <c r="AW19" s="89">
        <v>8</v>
      </c>
      <c r="AX19" s="89"/>
      <c r="AY19" s="89"/>
      <c r="AZ19" s="89"/>
      <c r="BA19" s="90">
        <v>5</v>
      </c>
      <c r="BB19" s="89"/>
      <c r="BC19" s="91">
        <f t="shared" si="5"/>
        <v>6</v>
      </c>
      <c r="BD19" s="89"/>
      <c r="BE19" s="31">
        <v>13</v>
      </c>
      <c r="BF19" s="69" t="s">
        <v>83</v>
      </c>
      <c r="BG19" s="70" t="s">
        <v>51</v>
      </c>
      <c r="BH19" s="71" t="s">
        <v>84</v>
      </c>
      <c r="BI19" s="77" t="s">
        <v>111</v>
      </c>
      <c r="BJ19" s="89">
        <v>8</v>
      </c>
      <c r="BK19" s="89"/>
      <c r="BL19" s="89"/>
      <c r="BM19" s="89"/>
      <c r="BN19" s="89"/>
      <c r="BO19" s="90">
        <v>4</v>
      </c>
      <c r="BP19" s="89"/>
      <c r="BQ19" s="91">
        <f t="shared" si="3"/>
        <v>5</v>
      </c>
      <c r="BR19" s="89"/>
      <c r="BS19" s="31">
        <v>13</v>
      </c>
      <c r="BT19" s="69" t="s">
        <v>83</v>
      </c>
      <c r="BU19" s="70" t="s">
        <v>51</v>
      </c>
      <c r="BV19" s="71" t="s">
        <v>84</v>
      </c>
      <c r="BW19" s="77" t="s">
        <v>111</v>
      </c>
      <c r="BX19" s="89">
        <v>6</v>
      </c>
      <c r="BY19" s="89">
        <v>8</v>
      </c>
      <c r="BZ19" s="89">
        <v>7</v>
      </c>
      <c r="CA19" s="89">
        <v>7</v>
      </c>
      <c r="CB19" s="89"/>
      <c r="CC19" s="90">
        <v>6</v>
      </c>
      <c r="CD19" s="89"/>
      <c r="CE19" s="91">
        <f t="shared" si="4"/>
        <v>6</v>
      </c>
      <c r="CF19" s="89"/>
      <c r="CG19" s="31">
        <v>13</v>
      </c>
      <c r="CH19" s="69" t="s">
        <v>83</v>
      </c>
      <c r="CI19" s="70" t="s">
        <v>51</v>
      </c>
      <c r="CJ19" s="71" t="s">
        <v>84</v>
      </c>
      <c r="CK19" s="77" t="s">
        <v>111</v>
      </c>
      <c r="CL19" s="89">
        <v>8</v>
      </c>
      <c r="CM19" s="89">
        <v>9</v>
      </c>
      <c r="CN19" s="89">
        <v>8</v>
      </c>
      <c r="CO19" s="89">
        <v>7</v>
      </c>
      <c r="CP19" s="89"/>
      <c r="CQ19" s="90">
        <v>4</v>
      </c>
      <c r="CR19" s="89"/>
      <c r="CS19" s="89">
        <f t="shared" si="6"/>
        <v>5</v>
      </c>
      <c r="CT19" s="89"/>
    </row>
    <row r="20" spans="1:98" ht="14.25">
      <c r="A20" s="31">
        <v>14</v>
      </c>
      <c r="B20" s="69" t="s">
        <v>85</v>
      </c>
      <c r="C20" s="70" t="s">
        <v>52</v>
      </c>
      <c r="D20" s="71" t="s">
        <v>86</v>
      </c>
      <c r="E20" s="77" t="s">
        <v>112</v>
      </c>
      <c r="F20" s="89">
        <v>6</v>
      </c>
      <c r="G20" s="89">
        <v>5</v>
      </c>
      <c r="H20" s="89">
        <v>6</v>
      </c>
      <c r="I20" s="89"/>
      <c r="J20" s="89"/>
      <c r="K20" s="90">
        <v>4</v>
      </c>
      <c r="L20" s="89"/>
      <c r="M20" s="91">
        <f t="shared" si="1"/>
        <v>5</v>
      </c>
      <c r="N20" s="89"/>
      <c r="O20" s="31">
        <v>14</v>
      </c>
      <c r="P20" s="69" t="s">
        <v>85</v>
      </c>
      <c r="Q20" s="70" t="s">
        <v>52</v>
      </c>
      <c r="R20" s="71" t="s">
        <v>86</v>
      </c>
      <c r="S20" s="77" t="s">
        <v>112</v>
      </c>
      <c r="T20" s="89">
        <v>7</v>
      </c>
      <c r="U20" s="89">
        <v>4</v>
      </c>
      <c r="V20" s="89">
        <v>6</v>
      </c>
      <c r="W20" s="89"/>
      <c r="X20" s="89"/>
      <c r="Y20" s="90">
        <v>5</v>
      </c>
      <c r="Z20" s="89"/>
      <c r="AA20" s="91">
        <f t="shared" si="0"/>
        <v>5</v>
      </c>
      <c r="AB20" s="89"/>
      <c r="AC20" s="31">
        <v>14</v>
      </c>
      <c r="AD20" s="69" t="s">
        <v>85</v>
      </c>
      <c r="AE20" s="70" t="s">
        <v>52</v>
      </c>
      <c r="AF20" s="71" t="s">
        <v>86</v>
      </c>
      <c r="AG20" s="77" t="s">
        <v>112</v>
      </c>
      <c r="AH20" s="89"/>
      <c r="AI20" s="89"/>
      <c r="AJ20" s="89"/>
      <c r="AK20" s="89"/>
      <c r="AL20" s="89"/>
      <c r="AM20" s="90"/>
      <c r="AN20" s="89"/>
      <c r="AO20" s="91">
        <f t="shared" si="2"/>
        <v>0</v>
      </c>
      <c r="AP20" s="89"/>
      <c r="AQ20" s="31">
        <v>14</v>
      </c>
      <c r="AR20" s="69" t="s">
        <v>85</v>
      </c>
      <c r="AS20" s="70" t="s">
        <v>52</v>
      </c>
      <c r="AT20" s="71" t="s">
        <v>86</v>
      </c>
      <c r="AU20" s="77" t="s">
        <v>112</v>
      </c>
      <c r="AV20" s="89">
        <v>0</v>
      </c>
      <c r="AW20" s="89">
        <v>6</v>
      </c>
      <c r="AX20" s="89"/>
      <c r="AY20" s="89"/>
      <c r="AZ20" s="89"/>
      <c r="BA20" s="90">
        <v>5</v>
      </c>
      <c r="BB20" s="89">
        <v>7</v>
      </c>
      <c r="BC20" s="91">
        <f t="shared" si="5"/>
        <v>4</v>
      </c>
      <c r="BD20" s="91">
        <f>ROUND((SUM(AV20:AY20)/2*0.3+BB20*0.7),0)</f>
        <v>6</v>
      </c>
      <c r="BE20" s="31">
        <v>14</v>
      </c>
      <c r="BF20" s="69" t="s">
        <v>85</v>
      </c>
      <c r="BG20" s="70" t="s">
        <v>52</v>
      </c>
      <c r="BH20" s="71" t="s">
        <v>86</v>
      </c>
      <c r="BI20" s="77" t="s">
        <v>112</v>
      </c>
      <c r="BJ20" s="89">
        <v>8</v>
      </c>
      <c r="BK20" s="89"/>
      <c r="BL20" s="89"/>
      <c r="BM20" s="89"/>
      <c r="BN20" s="89"/>
      <c r="BO20" s="90">
        <v>4</v>
      </c>
      <c r="BP20" s="89"/>
      <c r="BQ20" s="91">
        <f t="shared" si="3"/>
        <v>5</v>
      </c>
      <c r="BR20" s="89"/>
      <c r="BS20" s="31">
        <v>14</v>
      </c>
      <c r="BT20" s="69" t="s">
        <v>85</v>
      </c>
      <c r="BU20" s="70" t="s">
        <v>52</v>
      </c>
      <c r="BV20" s="71" t="s">
        <v>86</v>
      </c>
      <c r="BW20" s="77" t="s">
        <v>112</v>
      </c>
      <c r="BX20" s="89">
        <v>6</v>
      </c>
      <c r="BY20" s="89">
        <v>7</v>
      </c>
      <c r="BZ20" s="89">
        <v>7</v>
      </c>
      <c r="CA20" s="89">
        <v>7</v>
      </c>
      <c r="CB20" s="89"/>
      <c r="CC20" s="90">
        <v>5</v>
      </c>
      <c r="CD20" s="89"/>
      <c r="CE20" s="91">
        <f t="shared" si="4"/>
        <v>6</v>
      </c>
      <c r="CF20" s="89"/>
      <c r="CG20" s="31">
        <v>14</v>
      </c>
      <c r="CH20" s="69" t="s">
        <v>85</v>
      </c>
      <c r="CI20" s="70" t="s">
        <v>52</v>
      </c>
      <c r="CJ20" s="71" t="s">
        <v>86</v>
      </c>
      <c r="CK20" s="77" t="s">
        <v>112</v>
      </c>
      <c r="CL20" s="89">
        <v>6</v>
      </c>
      <c r="CM20" s="89">
        <v>5</v>
      </c>
      <c r="CN20" s="89">
        <v>6</v>
      </c>
      <c r="CO20" s="89">
        <v>7</v>
      </c>
      <c r="CP20" s="89"/>
      <c r="CQ20" s="90">
        <v>3</v>
      </c>
      <c r="CR20" s="89">
        <v>6</v>
      </c>
      <c r="CS20" s="89">
        <f t="shared" si="6"/>
        <v>4</v>
      </c>
      <c r="CT20" s="89">
        <f>ROUND((SUM(CL20:CP20)/4*0.3+CR20*0.7),0)</f>
        <v>6</v>
      </c>
    </row>
    <row r="21" spans="1:98" ht="14.25">
      <c r="A21" s="31">
        <v>16</v>
      </c>
      <c r="B21" s="69" t="s">
        <v>88</v>
      </c>
      <c r="C21" s="70" t="s">
        <v>51</v>
      </c>
      <c r="D21" s="71" t="s">
        <v>48</v>
      </c>
      <c r="E21" s="77" t="s">
        <v>114</v>
      </c>
      <c r="F21" s="93">
        <v>6</v>
      </c>
      <c r="G21" s="93">
        <v>5</v>
      </c>
      <c r="H21" s="93">
        <v>6</v>
      </c>
      <c r="I21" s="93"/>
      <c r="J21" s="93"/>
      <c r="K21" s="94">
        <v>3</v>
      </c>
      <c r="L21" s="93">
        <v>4</v>
      </c>
      <c r="M21" s="91">
        <f t="shared" si="1"/>
        <v>4</v>
      </c>
      <c r="N21" s="91">
        <f>ROUND((SUM(F21:J21)/3*0.3+L21*0.7),0)</f>
        <v>5</v>
      </c>
      <c r="O21" s="31">
        <v>16</v>
      </c>
      <c r="P21" s="69" t="s">
        <v>88</v>
      </c>
      <c r="Q21" s="70" t="s">
        <v>51</v>
      </c>
      <c r="R21" s="71" t="s">
        <v>48</v>
      </c>
      <c r="S21" s="77" t="s">
        <v>114</v>
      </c>
      <c r="T21" s="93">
        <v>5</v>
      </c>
      <c r="U21" s="93">
        <v>5</v>
      </c>
      <c r="V21" s="93">
        <v>6</v>
      </c>
      <c r="W21" s="93"/>
      <c r="X21" s="93"/>
      <c r="Y21" s="94">
        <v>7</v>
      </c>
      <c r="Z21" s="93"/>
      <c r="AA21" s="91">
        <f t="shared" si="0"/>
        <v>7</v>
      </c>
      <c r="AB21" s="93"/>
      <c r="AC21" s="31">
        <v>16</v>
      </c>
      <c r="AD21" s="69" t="s">
        <v>88</v>
      </c>
      <c r="AE21" s="70" t="s">
        <v>51</v>
      </c>
      <c r="AF21" s="71" t="s">
        <v>48</v>
      </c>
      <c r="AG21" s="77" t="s">
        <v>114</v>
      </c>
      <c r="AH21" s="93"/>
      <c r="AI21" s="93"/>
      <c r="AJ21" s="93"/>
      <c r="AK21" s="93"/>
      <c r="AL21" s="93"/>
      <c r="AM21" s="94"/>
      <c r="AN21" s="93"/>
      <c r="AO21" s="91">
        <f t="shared" si="2"/>
        <v>0</v>
      </c>
      <c r="AP21" s="93"/>
      <c r="AQ21" s="31">
        <v>16</v>
      </c>
      <c r="AR21" s="69" t="s">
        <v>88</v>
      </c>
      <c r="AS21" s="70" t="s">
        <v>51</v>
      </c>
      <c r="AT21" s="71" t="s">
        <v>48</v>
      </c>
      <c r="AU21" s="77" t="s">
        <v>114</v>
      </c>
      <c r="AV21" s="93"/>
      <c r="AW21" s="93"/>
      <c r="AX21" s="93"/>
      <c r="AY21" s="93"/>
      <c r="AZ21" s="93"/>
      <c r="BA21" s="94"/>
      <c r="BB21" s="93"/>
      <c r="BC21" s="91">
        <f t="shared" si="5"/>
        <v>0</v>
      </c>
      <c r="BD21" s="93"/>
      <c r="BE21" s="31">
        <v>16</v>
      </c>
      <c r="BF21" s="69" t="s">
        <v>88</v>
      </c>
      <c r="BG21" s="70" t="s">
        <v>51</v>
      </c>
      <c r="BH21" s="71" t="s">
        <v>48</v>
      </c>
      <c r="BI21" s="77" t="s">
        <v>114</v>
      </c>
      <c r="BJ21" s="93">
        <v>8</v>
      </c>
      <c r="BK21" s="93"/>
      <c r="BL21" s="93"/>
      <c r="BM21" s="93"/>
      <c r="BN21" s="93"/>
      <c r="BO21" s="94">
        <v>4</v>
      </c>
      <c r="BP21" s="93"/>
      <c r="BQ21" s="91">
        <f t="shared" si="3"/>
        <v>5</v>
      </c>
      <c r="BR21" s="93"/>
      <c r="BS21" s="31">
        <v>16</v>
      </c>
      <c r="BT21" s="69" t="s">
        <v>88</v>
      </c>
      <c r="BU21" s="70" t="s">
        <v>51</v>
      </c>
      <c r="BV21" s="71" t="s">
        <v>48</v>
      </c>
      <c r="BW21" s="77" t="s">
        <v>114</v>
      </c>
      <c r="BX21" s="93">
        <v>6</v>
      </c>
      <c r="BY21" s="93">
        <v>7</v>
      </c>
      <c r="BZ21" s="93">
        <v>8</v>
      </c>
      <c r="CA21" s="93">
        <v>7</v>
      </c>
      <c r="CB21" s="93"/>
      <c r="CC21" s="94">
        <v>7</v>
      </c>
      <c r="CD21" s="93"/>
      <c r="CE21" s="91">
        <f t="shared" si="4"/>
        <v>7</v>
      </c>
      <c r="CF21" s="93"/>
      <c r="CG21" s="31">
        <v>16</v>
      </c>
      <c r="CH21" s="69" t="s">
        <v>88</v>
      </c>
      <c r="CI21" s="70" t="s">
        <v>51</v>
      </c>
      <c r="CJ21" s="71" t="s">
        <v>48</v>
      </c>
      <c r="CK21" s="77" t="s">
        <v>114</v>
      </c>
      <c r="CL21" s="93">
        <v>6</v>
      </c>
      <c r="CM21" s="93">
        <v>6</v>
      </c>
      <c r="CN21" s="93">
        <v>6</v>
      </c>
      <c r="CO21" s="93">
        <v>5</v>
      </c>
      <c r="CP21" s="93"/>
      <c r="CQ21" s="94">
        <v>3</v>
      </c>
      <c r="CR21" s="93">
        <v>3</v>
      </c>
      <c r="CS21" s="89">
        <f t="shared" si="6"/>
        <v>4</v>
      </c>
      <c r="CT21" s="89">
        <f>ROUND((SUM(CL21:CP21)/4*0.3+CR21*0.7),0)</f>
        <v>4</v>
      </c>
    </row>
    <row r="22" spans="1:98" ht="14.25">
      <c r="A22" s="31">
        <v>17</v>
      </c>
      <c r="B22" s="69" t="s">
        <v>89</v>
      </c>
      <c r="C22" s="70" t="s">
        <v>73</v>
      </c>
      <c r="D22" s="71" t="s">
        <v>90</v>
      </c>
      <c r="E22" s="77" t="s">
        <v>115</v>
      </c>
      <c r="F22" s="93">
        <v>7</v>
      </c>
      <c r="G22" s="93">
        <v>6</v>
      </c>
      <c r="H22" s="93">
        <v>7</v>
      </c>
      <c r="I22" s="93"/>
      <c r="J22" s="93"/>
      <c r="K22" s="94">
        <v>0</v>
      </c>
      <c r="L22" s="93">
        <v>5</v>
      </c>
      <c r="M22" s="91">
        <f t="shared" si="1"/>
        <v>2</v>
      </c>
      <c r="N22" s="91">
        <f>ROUND((SUM(F22:J22)/3*0.3+L22*0.7),0)</f>
        <v>6</v>
      </c>
      <c r="O22" s="31">
        <v>17</v>
      </c>
      <c r="P22" s="69" t="s">
        <v>89</v>
      </c>
      <c r="Q22" s="70" t="s">
        <v>73</v>
      </c>
      <c r="R22" s="71" t="s">
        <v>90</v>
      </c>
      <c r="S22" s="77" t="s">
        <v>115</v>
      </c>
      <c r="T22" s="93">
        <v>5</v>
      </c>
      <c r="U22" s="93">
        <v>6</v>
      </c>
      <c r="V22" s="93">
        <v>7</v>
      </c>
      <c r="W22" s="93"/>
      <c r="X22" s="93"/>
      <c r="Y22" s="94">
        <v>3</v>
      </c>
      <c r="Z22" s="93">
        <v>5</v>
      </c>
      <c r="AA22" s="91">
        <f t="shared" si="0"/>
        <v>4</v>
      </c>
      <c r="AB22" s="91">
        <f>ROUND((SUM(T22:X22)/3*0.3+Z22*0.7),0)</f>
        <v>5</v>
      </c>
      <c r="AC22" s="31">
        <v>17</v>
      </c>
      <c r="AD22" s="69" t="s">
        <v>89</v>
      </c>
      <c r="AE22" s="70" t="s">
        <v>73</v>
      </c>
      <c r="AF22" s="71" t="s">
        <v>90</v>
      </c>
      <c r="AG22" s="77" t="s">
        <v>115</v>
      </c>
      <c r="AH22" s="93">
        <v>6</v>
      </c>
      <c r="AI22" s="93">
        <v>7</v>
      </c>
      <c r="AJ22" s="93">
        <v>7</v>
      </c>
      <c r="AK22" s="93">
        <v>7</v>
      </c>
      <c r="AL22" s="93">
        <v>7</v>
      </c>
      <c r="AM22" s="94">
        <v>4</v>
      </c>
      <c r="AN22" s="93"/>
      <c r="AO22" s="91">
        <f t="shared" si="2"/>
        <v>5</v>
      </c>
      <c r="AP22" s="93"/>
      <c r="AQ22" s="31">
        <v>17</v>
      </c>
      <c r="AR22" s="69" t="s">
        <v>89</v>
      </c>
      <c r="AS22" s="70" t="s">
        <v>73</v>
      </c>
      <c r="AT22" s="71" t="s">
        <v>90</v>
      </c>
      <c r="AU22" s="77" t="s">
        <v>115</v>
      </c>
      <c r="AV22" s="93"/>
      <c r="AW22" s="93"/>
      <c r="AX22" s="93"/>
      <c r="AY22" s="93"/>
      <c r="AZ22" s="93"/>
      <c r="BA22" s="94"/>
      <c r="BB22" s="93"/>
      <c r="BC22" s="91">
        <f t="shared" si="5"/>
        <v>0</v>
      </c>
      <c r="BD22" s="93"/>
      <c r="BE22" s="31">
        <v>17</v>
      </c>
      <c r="BF22" s="69" t="s">
        <v>89</v>
      </c>
      <c r="BG22" s="70" t="s">
        <v>73</v>
      </c>
      <c r="BH22" s="71" t="s">
        <v>90</v>
      </c>
      <c r="BI22" s="77" t="s">
        <v>115</v>
      </c>
      <c r="BJ22" s="93">
        <v>6</v>
      </c>
      <c r="BK22" s="93"/>
      <c r="BL22" s="93"/>
      <c r="BM22" s="93"/>
      <c r="BN22" s="93"/>
      <c r="BO22" s="94">
        <v>3</v>
      </c>
      <c r="BP22" s="139" t="s">
        <v>225</v>
      </c>
      <c r="BQ22" s="91">
        <f>ROUND((SUM(BJ22:BN22)/1*0.3+BO22*0.7),0)</f>
        <v>4</v>
      </c>
      <c r="BR22" s="91"/>
      <c r="BS22" s="31">
        <v>17</v>
      </c>
      <c r="BT22" s="69" t="s">
        <v>89</v>
      </c>
      <c r="BU22" s="70" t="s">
        <v>73</v>
      </c>
      <c r="BV22" s="71" t="s">
        <v>90</v>
      </c>
      <c r="BW22" s="77" t="s">
        <v>115</v>
      </c>
      <c r="BX22" s="93">
        <v>4</v>
      </c>
      <c r="BY22" s="93">
        <v>5</v>
      </c>
      <c r="BZ22" s="93">
        <v>6</v>
      </c>
      <c r="CA22" s="93">
        <v>7</v>
      </c>
      <c r="CB22" s="93"/>
      <c r="CC22" s="94">
        <v>7</v>
      </c>
      <c r="CD22" s="93"/>
      <c r="CE22" s="91">
        <f t="shared" si="4"/>
        <v>7</v>
      </c>
      <c r="CF22" s="93"/>
      <c r="CG22" s="31">
        <v>17</v>
      </c>
      <c r="CH22" s="69" t="s">
        <v>89</v>
      </c>
      <c r="CI22" s="70" t="s">
        <v>73</v>
      </c>
      <c r="CJ22" s="71" t="s">
        <v>90</v>
      </c>
      <c r="CK22" s="77" t="s">
        <v>115</v>
      </c>
      <c r="CL22" s="93">
        <v>6</v>
      </c>
      <c r="CM22" s="93">
        <v>6</v>
      </c>
      <c r="CN22" s="93">
        <v>6</v>
      </c>
      <c r="CO22" s="93">
        <v>7</v>
      </c>
      <c r="CP22" s="93"/>
      <c r="CQ22" s="94"/>
      <c r="CR22" s="93">
        <v>0</v>
      </c>
      <c r="CS22" s="89">
        <f t="shared" si="6"/>
        <v>2</v>
      </c>
      <c r="CT22" s="89">
        <f>ROUND((SUM(CL22:CP22)/4*0.3+CR22*0.7),0)</f>
        <v>2</v>
      </c>
    </row>
    <row r="23" spans="1:98" ht="14.25">
      <c r="A23" s="31">
        <v>19</v>
      </c>
      <c r="B23" s="69" t="s">
        <v>94</v>
      </c>
      <c r="C23" s="70" t="s">
        <v>44</v>
      </c>
      <c r="D23" s="71" t="s">
        <v>95</v>
      </c>
      <c r="E23" s="77" t="s">
        <v>117</v>
      </c>
      <c r="F23" s="107"/>
      <c r="G23" s="107"/>
      <c r="H23" s="107"/>
      <c r="I23" s="107"/>
      <c r="J23" s="107"/>
      <c r="K23" s="107"/>
      <c r="L23" s="107"/>
      <c r="M23" s="91">
        <f t="shared" si="1"/>
        <v>0</v>
      </c>
      <c r="N23" s="107"/>
      <c r="O23" s="31">
        <v>19</v>
      </c>
      <c r="P23" s="69" t="s">
        <v>94</v>
      </c>
      <c r="Q23" s="70" t="s">
        <v>44</v>
      </c>
      <c r="R23" s="71" t="s">
        <v>95</v>
      </c>
      <c r="S23" s="77" t="s">
        <v>117</v>
      </c>
      <c r="T23" s="107"/>
      <c r="U23" s="107"/>
      <c r="V23" s="107"/>
      <c r="W23" s="107"/>
      <c r="X23" s="107"/>
      <c r="Y23" s="107"/>
      <c r="Z23" s="107"/>
      <c r="AA23" s="91">
        <f t="shared" si="0"/>
        <v>0</v>
      </c>
      <c r="AB23" s="107"/>
      <c r="AC23" s="31">
        <v>19</v>
      </c>
      <c r="AD23" s="69" t="s">
        <v>94</v>
      </c>
      <c r="AE23" s="70" t="s">
        <v>44</v>
      </c>
      <c r="AF23" s="71" t="s">
        <v>95</v>
      </c>
      <c r="AG23" s="77" t="s">
        <v>117</v>
      </c>
      <c r="AH23" s="107"/>
      <c r="AI23" s="107"/>
      <c r="AJ23" s="107"/>
      <c r="AK23" s="107"/>
      <c r="AL23" s="107"/>
      <c r="AM23" s="107"/>
      <c r="AN23" s="107"/>
      <c r="AO23" s="91">
        <f t="shared" si="2"/>
        <v>0</v>
      </c>
      <c r="AP23" s="107"/>
      <c r="AQ23" s="31">
        <v>19</v>
      </c>
      <c r="AR23" s="69" t="s">
        <v>94</v>
      </c>
      <c r="AS23" s="70" t="s">
        <v>44</v>
      </c>
      <c r="AT23" s="71" t="s">
        <v>95</v>
      </c>
      <c r="AU23" s="77" t="s">
        <v>117</v>
      </c>
      <c r="AV23" s="107"/>
      <c r="AW23" s="107"/>
      <c r="AX23" s="107"/>
      <c r="AY23" s="107"/>
      <c r="AZ23" s="107"/>
      <c r="BA23" s="107"/>
      <c r="BB23" s="107"/>
      <c r="BC23" s="91">
        <f t="shared" si="5"/>
        <v>0</v>
      </c>
      <c r="BD23" s="107"/>
      <c r="BE23" s="31">
        <v>19</v>
      </c>
      <c r="BF23" s="69" t="s">
        <v>94</v>
      </c>
      <c r="BG23" s="70" t="s">
        <v>44</v>
      </c>
      <c r="BH23" s="71" t="s">
        <v>95</v>
      </c>
      <c r="BI23" s="77" t="s">
        <v>117</v>
      </c>
      <c r="BJ23" s="107"/>
      <c r="BK23" s="107"/>
      <c r="BL23" s="107"/>
      <c r="BM23" s="107"/>
      <c r="BN23" s="107"/>
      <c r="BO23" s="107"/>
      <c r="BP23" s="107"/>
      <c r="BQ23" s="91">
        <f t="shared" si="3"/>
        <v>0</v>
      </c>
      <c r="BR23" s="107"/>
      <c r="BS23" s="31">
        <v>19</v>
      </c>
      <c r="BT23" s="69" t="s">
        <v>94</v>
      </c>
      <c r="BU23" s="70" t="s">
        <v>44</v>
      </c>
      <c r="BV23" s="71" t="s">
        <v>95</v>
      </c>
      <c r="BW23" s="77" t="s">
        <v>117</v>
      </c>
      <c r="BX23" s="107"/>
      <c r="BY23" s="107"/>
      <c r="BZ23" s="107"/>
      <c r="CA23" s="107"/>
      <c r="CB23" s="107"/>
      <c r="CC23" s="107"/>
      <c r="CD23" s="107"/>
      <c r="CE23" s="91">
        <f t="shared" si="4"/>
        <v>0</v>
      </c>
      <c r="CF23" s="107"/>
      <c r="CG23" s="31">
        <v>19</v>
      </c>
      <c r="CH23" s="69" t="s">
        <v>94</v>
      </c>
      <c r="CI23" s="70" t="s">
        <v>44</v>
      </c>
      <c r="CJ23" s="71" t="s">
        <v>95</v>
      </c>
      <c r="CK23" s="77" t="s">
        <v>117</v>
      </c>
      <c r="CL23" s="107"/>
      <c r="CM23" s="107"/>
      <c r="CN23" s="107"/>
      <c r="CO23" s="107"/>
      <c r="CP23" s="107"/>
      <c r="CQ23" s="107"/>
      <c r="CR23" s="107"/>
      <c r="CS23" s="89">
        <f t="shared" si="6"/>
        <v>0</v>
      </c>
      <c r="CT23" s="142"/>
    </row>
    <row r="24" spans="1:98" ht="14.25">
      <c r="A24" s="31">
        <v>20</v>
      </c>
      <c r="B24" s="74" t="s">
        <v>96</v>
      </c>
      <c r="C24" s="75" t="s">
        <v>97</v>
      </c>
      <c r="D24" s="76" t="s">
        <v>98</v>
      </c>
      <c r="E24" s="78" t="s">
        <v>118</v>
      </c>
      <c r="F24" s="93">
        <v>7</v>
      </c>
      <c r="G24" s="93">
        <v>7</v>
      </c>
      <c r="H24" s="93">
        <v>6</v>
      </c>
      <c r="I24" s="93"/>
      <c r="J24" s="93"/>
      <c r="K24" s="94">
        <v>5</v>
      </c>
      <c r="L24" s="93"/>
      <c r="M24" s="91">
        <f t="shared" si="1"/>
        <v>6</v>
      </c>
      <c r="N24" s="91"/>
      <c r="O24" s="31">
        <v>20</v>
      </c>
      <c r="P24" s="74" t="s">
        <v>96</v>
      </c>
      <c r="Q24" s="75" t="s">
        <v>97</v>
      </c>
      <c r="R24" s="76" t="s">
        <v>98</v>
      </c>
      <c r="S24" s="78" t="s">
        <v>118</v>
      </c>
      <c r="T24" s="93">
        <v>5</v>
      </c>
      <c r="U24" s="93">
        <v>6</v>
      </c>
      <c r="V24" s="93">
        <v>7</v>
      </c>
      <c r="W24" s="93"/>
      <c r="X24" s="93"/>
      <c r="Y24" s="94">
        <v>1</v>
      </c>
      <c r="Z24" s="93">
        <v>5</v>
      </c>
      <c r="AA24" s="91">
        <f t="shared" si="0"/>
        <v>3</v>
      </c>
      <c r="AB24" s="91">
        <f>ROUND((SUM(T24:X24)/3*0.3+Z24*0.7),0)</f>
        <v>5</v>
      </c>
      <c r="AC24" s="31">
        <v>20</v>
      </c>
      <c r="AD24" s="74" t="s">
        <v>96</v>
      </c>
      <c r="AE24" s="75" t="s">
        <v>97</v>
      </c>
      <c r="AF24" s="76" t="s">
        <v>98</v>
      </c>
      <c r="AG24" s="78" t="s">
        <v>118</v>
      </c>
      <c r="AH24" s="93">
        <v>6</v>
      </c>
      <c r="AI24" s="93">
        <v>6</v>
      </c>
      <c r="AJ24" s="93">
        <v>6</v>
      </c>
      <c r="AK24" s="93">
        <v>6</v>
      </c>
      <c r="AL24" s="93">
        <v>6</v>
      </c>
      <c r="AM24" s="94">
        <v>5</v>
      </c>
      <c r="AN24" s="93"/>
      <c r="AO24" s="91">
        <f t="shared" si="2"/>
        <v>5</v>
      </c>
      <c r="AP24" s="91"/>
      <c r="AQ24" s="31">
        <v>20</v>
      </c>
      <c r="AR24" s="74" t="s">
        <v>96</v>
      </c>
      <c r="AS24" s="75" t="s">
        <v>97</v>
      </c>
      <c r="AT24" s="76" t="s">
        <v>98</v>
      </c>
      <c r="AU24" s="78" t="s">
        <v>118</v>
      </c>
      <c r="AV24" s="93"/>
      <c r="AW24" s="93"/>
      <c r="AX24" s="93"/>
      <c r="AY24" s="93"/>
      <c r="AZ24" s="93"/>
      <c r="BA24" s="94"/>
      <c r="BB24" s="93"/>
      <c r="BC24" s="91">
        <f t="shared" si="5"/>
        <v>0</v>
      </c>
      <c r="BD24" s="91"/>
      <c r="BE24" s="31">
        <v>20</v>
      </c>
      <c r="BF24" s="74" t="s">
        <v>96</v>
      </c>
      <c r="BG24" s="75" t="s">
        <v>97</v>
      </c>
      <c r="BH24" s="76" t="s">
        <v>98</v>
      </c>
      <c r="BI24" s="78" t="s">
        <v>118</v>
      </c>
      <c r="BJ24" s="93"/>
      <c r="BK24" s="93"/>
      <c r="BL24" s="93"/>
      <c r="BM24" s="93"/>
      <c r="BN24" s="93"/>
      <c r="BO24" s="94"/>
      <c r="BP24" s="93"/>
      <c r="BQ24" s="91"/>
      <c r="BR24" s="91"/>
      <c r="BS24" s="31">
        <v>20</v>
      </c>
      <c r="BT24" s="74" t="s">
        <v>96</v>
      </c>
      <c r="BU24" s="75" t="s">
        <v>97</v>
      </c>
      <c r="BV24" s="76" t="s">
        <v>98</v>
      </c>
      <c r="BW24" s="78" t="s">
        <v>118</v>
      </c>
      <c r="BX24" s="93">
        <v>4</v>
      </c>
      <c r="BY24" s="93">
        <v>6</v>
      </c>
      <c r="BZ24" s="93">
        <v>7</v>
      </c>
      <c r="CA24" s="93">
        <v>7</v>
      </c>
      <c r="CB24" s="93"/>
      <c r="CC24" s="94">
        <v>5</v>
      </c>
      <c r="CD24" s="93"/>
      <c r="CE24" s="91">
        <f t="shared" si="4"/>
        <v>5</v>
      </c>
      <c r="CF24" s="91"/>
      <c r="CG24" s="31">
        <v>20</v>
      </c>
      <c r="CH24" s="74" t="s">
        <v>96</v>
      </c>
      <c r="CI24" s="75" t="s">
        <v>97</v>
      </c>
      <c r="CJ24" s="76" t="s">
        <v>98</v>
      </c>
      <c r="CK24" s="78" t="s">
        <v>118</v>
      </c>
      <c r="CL24" s="93">
        <v>6</v>
      </c>
      <c r="CM24" s="93">
        <v>7</v>
      </c>
      <c r="CN24" s="93">
        <v>6</v>
      </c>
      <c r="CO24" s="93">
        <v>7</v>
      </c>
      <c r="CP24" s="93"/>
      <c r="CQ24" s="94">
        <v>3</v>
      </c>
      <c r="CR24" s="93">
        <v>6</v>
      </c>
      <c r="CS24" s="89">
        <f t="shared" si="6"/>
        <v>4</v>
      </c>
      <c r="CT24" s="89">
        <f>ROUND((SUM(CL24:CP24)/4*0.3+CR24*0.7),0)</f>
        <v>6</v>
      </c>
    </row>
  </sheetData>
  <autoFilter ref="A7:CT24"/>
  <mergeCells count="91">
    <mergeCell ref="F1:M1"/>
    <mergeCell ref="F2:M2"/>
    <mergeCell ref="B4:E4"/>
    <mergeCell ref="F4:N4"/>
    <mergeCell ref="A5:A7"/>
    <mergeCell ref="B5:B7"/>
    <mergeCell ref="C5:C7"/>
    <mergeCell ref="D5:D7"/>
    <mergeCell ref="E5:E7"/>
    <mergeCell ref="F5:J5"/>
    <mergeCell ref="K5:L5"/>
    <mergeCell ref="M5:N5"/>
    <mergeCell ref="F6:J6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AH1:AO1"/>
    <mergeCell ref="AH2:AO2"/>
    <mergeCell ref="AD4:AG4"/>
    <mergeCell ref="AH4:AP4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L1:CS1"/>
    <mergeCell ref="CL2:CS2"/>
    <mergeCell ref="CH4:CK4"/>
    <mergeCell ref="CL4:CT4"/>
    <mergeCell ref="CG5:CG7"/>
    <mergeCell ref="CH5:CH7"/>
    <mergeCell ref="CI5:CI7"/>
    <mergeCell ref="CJ5:CJ7"/>
    <mergeCell ref="CK5:CK7"/>
    <mergeCell ref="CL5:CP5"/>
    <mergeCell ref="CQ5:CR5"/>
    <mergeCell ref="CS5:CT5"/>
    <mergeCell ref="CL6:C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3"/>
  <sheetViews>
    <sheetView workbookViewId="0" topLeftCell="CI1">
      <selection activeCell="CN17" sqref="CN17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92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92" customWidth="1"/>
    <col min="26" max="26" width="7.28125" style="0" customWidth="1"/>
    <col min="27" max="27" width="7.57421875" style="0" customWidth="1"/>
    <col min="28" max="28" width="7.2812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92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128" customWidth="1"/>
    <col min="54" max="54" width="7.28125" style="0" customWidth="1"/>
    <col min="55" max="55" width="7.57421875" style="0" customWidth="1"/>
    <col min="56" max="56" width="6.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128" customWidth="1"/>
    <col min="68" max="68" width="7.28125" style="0" customWidth="1"/>
    <col min="69" max="70" width="7.5742187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6.7109375" style="122" customWidth="1"/>
    <col min="82" max="82" width="5.7109375" style="0" customWidth="1"/>
    <col min="83" max="83" width="6.421875" style="0" customWidth="1"/>
    <col min="84" max="84" width="6.0039062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6.28125" style="92" customWidth="1"/>
    <col min="96" max="96" width="7.57421875" style="0" customWidth="1"/>
    <col min="97" max="97" width="6.00390625" style="0" customWidth="1"/>
    <col min="98" max="98" width="6.7109375" style="0" customWidth="1"/>
    <col min="99" max="99" width="6.28125" style="0" customWidth="1"/>
    <col min="100" max="100" width="11.140625" style="0" customWidth="1"/>
    <col min="101" max="101" width="11.00390625" style="0" customWidth="1"/>
    <col min="104" max="112" width="6.00390625" style="0" customWidth="1"/>
  </cols>
  <sheetData>
    <row r="1" spans="2:112" ht="14.25"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  <c r="CH1" s="83" t="s">
        <v>121</v>
      </c>
      <c r="CI1" s="83"/>
      <c r="CJ1" s="83"/>
      <c r="CK1" s="83"/>
      <c r="CL1" s="210" t="s">
        <v>122</v>
      </c>
      <c r="CM1" s="210"/>
      <c r="CN1" s="210"/>
      <c r="CO1" s="210"/>
      <c r="CP1" s="210"/>
      <c r="CQ1" s="210"/>
      <c r="CR1" s="210"/>
      <c r="CS1" s="210"/>
      <c r="CT1" s="83"/>
      <c r="CV1" s="83" t="s">
        <v>121</v>
      </c>
      <c r="CW1" s="83"/>
      <c r="CX1" s="83"/>
      <c r="CY1" s="83"/>
      <c r="CZ1" s="210" t="s">
        <v>122</v>
      </c>
      <c r="DA1" s="210"/>
      <c r="DB1" s="210"/>
      <c r="DC1" s="210"/>
      <c r="DD1" s="210"/>
      <c r="DE1" s="210"/>
      <c r="DF1" s="210"/>
      <c r="DG1" s="210"/>
      <c r="DH1" s="83"/>
    </row>
    <row r="2" spans="2:112" ht="14.25">
      <c r="B2" s="83" t="s">
        <v>123</v>
      </c>
      <c r="C2" s="83"/>
      <c r="D2" s="83"/>
      <c r="E2" s="83"/>
      <c r="F2" s="210" t="s">
        <v>181</v>
      </c>
      <c r="G2" s="210"/>
      <c r="H2" s="210"/>
      <c r="I2" s="210"/>
      <c r="J2" s="210"/>
      <c r="K2" s="210"/>
      <c r="L2" s="210"/>
      <c r="M2" s="210"/>
      <c r="N2" s="83"/>
      <c r="P2" s="83" t="s">
        <v>123</v>
      </c>
      <c r="Q2" s="83"/>
      <c r="R2" s="83"/>
      <c r="S2" s="83"/>
      <c r="T2" s="210" t="s">
        <v>182</v>
      </c>
      <c r="U2" s="210"/>
      <c r="V2" s="210"/>
      <c r="W2" s="210"/>
      <c r="X2" s="210"/>
      <c r="Y2" s="210"/>
      <c r="Z2" s="210"/>
      <c r="AA2" s="210"/>
      <c r="AB2" s="83"/>
      <c r="AD2" s="83" t="s">
        <v>123</v>
      </c>
      <c r="AE2" s="83"/>
      <c r="AF2" s="83"/>
      <c r="AG2" s="83"/>
      <c r="AH2" s="210" t="s">
        <v>183</v>
      </c>
      <c r="AI2" s="210"/>
      <c r="AJ2" s="210"/>
      <c r="AK2" s="210"/>
      <c r="AL2" s="210"/>
      <c r="AM2" s="210"/>
      <c r="AN2" s="210"/>
      <c r="AO2" s="210"/>
      <c r="AP2" s="83"/>
      <c r="AR2" s="83" t="s">
        <v>123</v>
      </c>
      <c r="AS2" s="83"/>
      <c r="AT2" s="83"/>
      <c r="AU2" s="83"/>
      <c r="AV2" s="210" t="s">
        <v>201</v>
      </c>
      <c r="AW2" s="210"/>
      <c r="AX2" s="210"/>
      <c r="AY2" s="210"/>
      <c r="AZ2" s="210"/>
      <c r="BA2" s="210"/>
      <c r="BB2" s="210"/>
      <c r="BC2" s="210"/>
      <c r="BD2" s="83"/>
      <c r="BF2" s="83" t="s">
        <v>123</v>
      </c>
      <c r="BG2" s="83"/>
      <c r="BH2" s="83"/>
      <c r="BI2" s="83"/>
      <c r="BJ2" s="210" t="s">
        <v>201</v>
      </c>
      <c r="BK2" s="210"/>
      <c r="BL2" s="210"/>
      <c r="BM2" s="210"/>
      <c r="BN2" s="210"/>
      <c r="BO2" s="210"/>
      <c r="BP2" s="210"/>
      <c r="BQ2" s="210"/>
      <c r="BR2" s="83"/>
      <c r="BT2" s="83" t="s">
        <v>123</v>
      </c>
      <c r="BU2" s="83"/>
      <c r="BV2" s="83"/>
      <c r="BW2" s="83"/>
      <c r="BX2" s="210" t="s">
        <v>201</v>
      </c>
      <c r="BY2" s="210"/>
      <c r="BZ2" s="210"/>
      <c r="CA2" s="210"/>
      <c r="CB2" s="210"/>
      <c r="CC2" s="210"/>
      <c r="CD2" s="210"/>
      <c r="CE2" s="210"/>
      <c r="CF2" s="83"/>
      <c r="CH2" s="83" t="s">
        <v>123</v>
      </c>
      <c r="CI2" s="83"/>
      <c r="CJ2" s="83"/>
      <c r="CK2" s="83"/>
      <c r="CL2" s="210" t="s">
        <v>203</v>
      </c>
      <c r="CM2" s="210"/>
      <c r="CN2" s="210"/>
      <c r="CO2" s="210"/>
      <c r="CP2" s="210"/>
      <c r="CQ2" s="210"/>
      <c r="CR2" s="210"/>
      <c r="CS2" s="210"/>
      <c r="CT2" s="83"/>
      <c r="CV2" s="83" t="s">
        <v>123</v>
      </c>
      <c r="CW2" s="83"/>
      <c r="CX2" s="83"/>
      <c r="CY2" s="83"/>
      <c r="CZ2" s="210" t="s">
        <v>203</v>
      </c>
      <c r="DA2" s="210"/>
      <c r="DB2" s="210"/>
      <c r="DC2" s="210"/>
      <c r="DD2" s="210"/>
      <c r="DE2" s="210"/>
      <c r="DF2" s="210"/>
      <c r="DG2" s="210"/>
      <c r="DH2" s="83"/>
    </row>
    <row r="3" spans="2:112" ht="12.75"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R3" s="2"/>
      <c r="AS3" s="2"/>
      <c r="AT3" s="2"/>
      <c r="AU3" s="2"/>
      <c r="AV3" s="2"/>
      <c r="AW3" s="2"/>
      <c r="AX3" s="2"/>
      <c r="AY3" s="2"/>
      <c r="AZ3" s="2"/>
      <c r="BA3" s="123"/>
      <c r="BB3" s="2"/>
      <c r="BC3" s="2"/>
      <c r="BD3" s="2"/>
      <c r="BF3" s="2"/>
      <c r="BG3" s="2"/>
      <c r="BH3" s="2"/>
      <c r="BI3" s="2"/>
      <c r="BJ3" s="2"/>
      <c r="BK3" s="2"/>
      <c r="BL3" s="2"/>
      <c r="BM3" s="2"/>
      <c r="BN3" s="2"/>
      <c r="BO3" s="123"/>
      <c r="BP3" s="2"/>
      <c r="BQ3" s="2"/>
      <c r="BR3" s="2"/>
      <c r="BT3" s="2"/>
      <c r="BU3" s="2"/>
      <c r="BV3" s="2"/>
      <c r="BW3" s="2"/>
      <c r="BX3" s="2"/>
      <c r="BY3" s="2"/>
      <c r="BZ3" s="2"/>
      <c r="CA3" s="2"/>
      <c r="CB3" s="2"/>
      <c r="CC3" s="119"/>
      <c r="CD3" s="2"/>
      <c r="CE3" s="2"/>
      <c r="CF3" s="2"/>
      <c r="CH3" s="2"/>
      <c r="CI3" s="2"/>
      <c r="CJ3" s="2"/>
      <c r="CK3" s="2"/>
      <c r="CL3" s="2"/>
      <c r="CM3" s="2"/>
      <c r="CN3" s="2"/>
      <c r="CO3" s="2"/>
      <c r="CP3" s="2"/>
      <c r="CQ3" s="84"/>
      <c r="CR3" s="2"/>
      <c r="CS3" s="2"/>
      <c r="CT3" s="2"/>
      <c r="CV3" s="2"/>
      <c r="CW3" s="2"/>
      <c r="CX3" s="2"/>
      <c r="CY3" s="2"/>
      <c r="CZ3" s="2"/>
      <c r="DA3" s="2"/>
      <c r="DB3" s="2"/>
      <c r="DC3" s="2"/>
      <c r="DD3" s="2"/>
      <c r="DE3" s="84"/>
      <c r="DF3" s="2"/>
      <c r="DG3" s="2"/>
      <c r="DH3" s="2"/>
    </row>
    <row r="4" spans="2:112" ht="12.75">
      <c r="B4" s="211" t="s">
        <v>134</v>
      </c>
      <c r="C4" s="212"/>
      <c r="D4" s="212"/>
      <c r="E4" s="212"/>
      <c r="F4" s="213" t="s">
        <v>233</v>
      </c>
      <c r="G4" s="213"/>
      <c r="H4" s="213"/>
      <c r="I4" s="213"/>
      <c r="J4" s="213"/>
      <c r="K4" s="213"/>
      <c r="L4" s="213"/>
      <c r="M4" s="213"/>
      <c r="N4" s="213"/>
      <c r="P4" s="211" t="s">
        <v>134</v>
      </c>
      <c r="Q4" s="212"/>
      <c r="R4" s="212"/>
      <c r="S4" s="212"/>
      <c r="T4" s="222" t="s">
        <v>198</v>
      </c>
      <c r="U4" s="222"/>
      <c r="V4" s="222"/>
      <c r="W4" s="222"/>
      <c r="X4" s="222"/>
      <c r="Y4" s="222"/>
      <c r="Z4" s="222"/>
      <c r="AA4" s="222"/>
      <c r="AB4" s="222"/>
      <c r="AD4" s="211" t="s">
        <v>134</v>
      </c>
      <c r="AE4" s="212"/>
      <c r="AF4" s="212"/>
      <c r="AG4" s="212"/>
      <c r="AH4" s="213" t="s">
        <v>184</v>
      </c>
      <c r="AI4" s="213"/>
      <c r="AJ4" s="213"/>
      <c r="AK4" s="213"/>
      <c r="AL4" s="213"/>
      <c r="AM4" s="213"/>
      <c r="AN4" s="213"/>
      <c r="AO4" s="213"/>
      <c r="AP4" s="213"/>
      <c r="AR4" s="211" t="s">
        <v>134</v>
      </c>
      <c r="AS4" s="212"/>
      <c r="AT4" s="212"/>
      <c r="AU4" s="212"/>
      <c r="AV4" s="222" t="s">
        <v>185</v>
      </c>
      <c r="AW4" s="222"/>
      <c r="AX4" s="222"/>
      <c r="AY4" s="222"/>
      <c r="AZ4" s="222"/>
      <c r="BA4" s="222"/>
      <c r="BB4" s="222"/>
      <c r="BC4" s="222"/>
      <c r="BD4" s="222"/>
      <c r="BF4" s="211" t="s">
        <v>134</v>
      </c>
      <c r="BG4" s="212"/>
      <c r="BH4" s="212"/>
      <c r="BI4" s="212"/>
      <c r="BJ4" s="222" t="s">
        <v>200</v>
      </c>
      <c r="BK4" s="222"/>
      <c r="BL4" s="222"/>
      <c r="BM4" s="222"/>
      <c r="BN4" s="222"/>
      <c r="BO4" s="222"/>
      <c r="BP4" s="222"/>
      <c r="BQ4" s="222"/>
      <c r="BR4" s="222"/>
      <c r="BT4" s="211" t="s">
        <v>134</v>
      </c>
      <c r="BU4" s="212"/>
      <c r="BV4" s="212"/>
      <c r="BW4" s="212"/>
      <c r="BX4" s="222" t="s">
        <v>199</v>
      </c>
      <c r="BY4" s="222"/>
      <c r="BZ4" s="222"/>
      <c r="CA4" s="222"/>
      <c r="CB4" s="222"/>
      <c r="CC4" s="222"/>
      <c r="CD4" s="222"/>
      <c r="CE4" s="222"/>
      <c r="CF4" s="222"/>
      <c r="CH4" s="223" t="s">
        <v>134</v>
      </c>
      <c r="CI4" s="212"/>
      <c r="CJ4" s="212"/>
      <c r="CK4" s="212"/>
      <c r="CL4" s="222" t="s">
        <v>196</v>
      </c>
      <c r="CM4" s="222"/>
      <c r="CN4" s="222"/>
      <c r="CO4" s="222"/>
      <c r="CP4" s="222"/>
      <c r="CQ4" s="222"/>
      <c r="CR4" s="222"/>
      <c r="CS4" s="222"/>
      <c r="CT4" s="222"/>
      <c r="CV4" s="223" t="s">
        <v>164</v>
      </c>
      <c r="CW4" s="212"/>
      <c r="CX4" s="212"/>
      <c r="CY4" s="212"/>
      <c r="CZ4" s="222" t="s">
        <v>197</v>
      </c>
      <c r="DA4" s="222"/>
      <c r="DB4" s="222"/>
      <c r="DC4" s="222"/>
      <c r="DD4" s="222"/>
      <c r="DE4" s="222"/>
      <c r="DF4" s="222"/>
      <c r="DG4" s="222"/>
      <c r="DH4" s="222"/>
    </row>
    <row r="5" spans="1:112" ht="12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  <c r="CG5" s="224" t="s">
        <v>0</v>
      </c>
      <c r="CH5" s="216" t="s">
        <v>1</v>
      </c>
      <c r="CI5" s="216" t="s">
        <v>126</v>
      </c>
      <c r="CJ5" s="216" t="s">
        <v>127</v>
      </c>
      <c r="CK5" s="216" t="s">
        <v>128</v>
      </c>
      <c r="CL5" s="219"/>
      <c r="CM5" s="220"/>
      <c r="CN5" s="220"/>
      <c r="CO5" s="220"/>
      <c r="CP5" s="221"/>
      <c r="CQ5" s="219"/>
      <c r="CR5" s="221"/>
      <c r="CS5" s="219"/>
      <c r="CT5" s="221"/>
      <c r="CU5" s="224" t="s">
        <v>0</v>
      </c>
      <c r="CV5" s="216" t="s">
        <v>1</v>
      </c>
      <c r="CW5" s="216" t="s">
        <v>126</v>
      </c>
      <c r="CX5" s="216" t="s">
        <v>127</v>
      </c>
      <c r="CY5" s="216" t="s">
        <v>128</v>
      </c>
      <c r="CZ5" s="219"/>
      <c r="DA5" s="220"/>
      <c r="DB5" s="220"/>
      <c r="DC5" s="220"/>
      <c r="DD5" s="221"/>
      <c r="DE5" s="219"/>
      <c r="DF5" s="221"/>
      <c r="DG5" s="219"/>
      <c r="DH5" s="221"/>
    </row>
    <row r="6" spans="1:112" ht="12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124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124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120" t="s">
        <v>130</v>
      </c>
      <c r="CD6" s="86"/>
      <c r="CE6" s="86" t="s">
        <v>131</v>
      </c>
      <c r="CF6" s="86"/>
      <c r="CG6" s="225"/>
      <c r="CH6" s="217"/>
      <c r="CI6" s="217"/>
      <c r="CJ6" s="217"/>
      <c r="CK6" s="217"/>
      <c r="CL6" s="219" t="s">
        <v>129</v>
      </c>
      <c r="CM6" s="220"/>
      <c r="CN6" s="220"/>
      <c r="CO6" s="220"/>
      <c r="CP6" s="221"/>
      <c r="CQ6" s="85" t="s">
        <v>130</v>
      </c>
      <c r="CR6" s="86"/>
      <c r="CS6" s="86" t="s">
        <v>131</v>
      </c>
      <c r="CT6" s="86"/>
      <c r="CU6" s="225"/>
      <c r="CV6" s="217"/>
      <c r="CW6" s="217"/>
      <c r="CX6" s="217"/>
      <c r="CY6" s="217"/>
      <c r="CZ6" s="219" t="s">
        <v>129</v>
      </c>
      <c r="DA6" s="220"/>
      <c r="DB6" s="220"/>
      <c r="DC6" s="220"/>
      <c r="DD6" s="221"/>
      <c r="DE6" s="85" t="s">
        <v>130</v>
      </c>
      <c r="DF6" s="86"/>
      <c r="DG6" s="86" t="s">
        <v>131</v>
      </c>
      <c r="DH6" s="86"/>
    </row>
    <row r="7" spans="1:112" ht="14.2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125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125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121" t="s">
        <v>132</v>
      </c>
      <c r="CD7" s="87" t="s">
        <v>133</v>
      </c>
      <c r="CE7" s="87" t="s">
        <v>132</v>
      </c>
      <c r="CF7" s="87" t="s">
        <v>133</v>
      </c>
      <c r="CG7" s="226"/>
      <c r="CH7" s="218"/>
      <c r="CI7" s="218"/>
      <c r="CJ7" s="218"/>
      <c r="CK7" s="218"/>
      <c r="CL7" s="87">
        <v>1</v>
      </c>
      <c r="CM7" s="87">
        <v>2</v>
      </c>
      <c r="CN7" s="87">
        <v>3</v>
      </c>
      <c r="CO7" s="87">
        <v>4</v>
      </c>
      <c r="CP7" s="87">
        <v>5</v>
      </c>
      <c r="CQ7" s="88" t="s">
        <v>132</v>
      </c>
      <c r="CR7" s="87" t="s">
        <v>133</v>
      </c>
      <c r="CS7" s="87" t="s">
        <v>132</v>
      </c>
      <c r="CT7" s="87" t="s">
        <v>133</v>
      </c>
      <c r="CU7" s="226"/>
      <c r="CV7" s="218"/>
      <c r="CW7" s="218"/>
      <c r="CX7" s="218"/>
      <c r="CY7" s="218"/>
      <c r="CZ7" s="87">
        <v>1</v>
      </c>
      <c r="DA7" s="87">
        <v>2</v>
      </c>
      <c r="DB7" s="87">
        <v>3</v>
      </c>
      <c r="DC7" s="87">
        <v>4</v>
      </c>
      <c r="DD7" s="87">
        <v>5</v>
      </c>
      <c r="DE7" s="88" t="s">
        <v>132</v>
      </c>
      <c r="DF7" s="87" t="s">
        <v>133</v>
      </c>
      <c r="DG7" s="87" t="s">
        <v>132</v>
      </c>
      <c r="DH7" s="87" t="s">
        <v>133</v>
      </c>
    </row>
    <row r="8" spans="1:112" ht="18" customHeight="1">
      <c r="A8" s="31">
        <v>1</v>
      </c>
      <c r="B8" s="69" t="s">
        <v>58</v>
      </c>
      <c r="C8" s="70" t="s">
        <v>52</v>
      </c>
      <c r="D8" s="71" t="s">
        <v>59</v>
      </c>
      <c r="E8" s="77" t="s">
        <v>100</v>
      </c>
      <c r="F8" s="89">
        <v>0</v>
      </c>
      <c r="G8" s="89">
        <v>0</v>
      </c>
      <c r="H8" s="89"/>
      <c r="I8" s="89"/>
      <c r="J8" s="89"/>
      <c r="K8" s="90">
        <v>0</v>
      </c>
      <c r="L8" s="89"/>
      <c r="M8" s="91">
        <f aca="true" t="shared" si="0" ref="M8:M23">ROUND((SUM(F8:J8)/2*0.3+K8*0.7),0)</f>
        <v>0</v>
      </c>
      <c r="N8" s="89"/>
      <c r="O8" s="31">
        <v>1</v>
      </c>
      <c r="P8" s="69" t="s">
        <v>58</v>
      </c>
      <c r="Q8" s="70" t="s">
        <v>52</v>
      </c>
      <c r="R8" s="71" t="s">
        <v>59</v>
      </c>
      <c r="S8" s="77" t="s">
        <v>100</v>
      </c>
      <c r="T8" s="112">
        <v>0</v>
      </c>
      <c r="U8" s="89"/>
      <c r="V8" s="89"/>
      <c r="W8" s="89"/>
      <c r="X8" s="89"/>
      <c r="Y8" s="116">
        <v>0</v>
      </c>
      <c r="Z8" s="89"/>
      <c r="AA8" s="91">
        <f aca="true" t="shared" si="1" ref="AA8:AA14">ROUND((SUM(T8:X8)/1*0.3+Y8*0.7),0)</f>
        <v>0</v>
      </c>
      <c r="AB8" s="89"/>
      <c r="AC8" s="31">
        <v>1</v>
      </c>
      <c r="AD8" s="69" t="s">
        <v>58</v>
      </c>
      <c r="AE8" s="70" t="s">
        <v>52</v>
      </c>
      <c r="AF8" s="71" t="s">
        <v>59</v>
      </c>
      <c r="AG8" s="77" t="s">
        <v>100</v>
      </c>
      <c r="AH8" s="89">
        <v>0</v>
      </c>
      <c r="AI8" s="89">
        <v>0</v>
      </c>
      <c r="AJ8" s="89">
        <v>0</v>
      </c>
      <c r="AK8" s="89"/>
      <c r="AL8" s="89"/>
      <c r="AM8" s="90"/>
      <c r="AN8" s="89"/>
      <c r="AO8" s="91">
        <f aca="true" t="shared" si="2" ref="AO8:AO23">ROUND((SUM(AH8:AL8)/3*0.3+AM8*0.7),0)</f>
        <v>0</v>
      </c>
      <c r="AP8" s="89"/>
      <c r="AQ8" s="31">
        <v>1</v>
      </c>
      <c r="AR8" s="69" t="s">
        <v>58</v>
      </c>
      <c r="AS8" s="70" t="s">
        <v>52</v>
      </c>
      <c r="AT8" s="71" t="s">
        <v>59</v>
      </c>
      <c r="AU8" s="77" t="s">
        <v>100</v>
      </c>
      <c r="AV8" s="112">
        <v>0</v>
      </c>
      <c r="AW8" s="112">
        <v>0</v>
      </c>
      <c r="AX8" s="89"/>
      <c r="AY8" s="89"/>
      <c r="AZ8" s="89"/>
      <c r="BA8" s="90">
        <v>0</v>
      </c>
      <c r="BB8" s="89"/>
      <c r="BC8" s="91">
        <f aca="true" t="shared" si="3" ref="BC8:BC23">ROUND((SUM(AV8:AZ8)/2*0.3+BA8*0.7),0)</f>
        <v>0</v>
      </c>
      <c r="BD8" s="89"/>
      <c r="BE8" s="31">
        <v>1</v>
      </c>
      <c r="BF8" s="69" t="s">
        <v>58</v>
      </c>
      <c r="BG8" s="70" t="s">
        <v>52</v>
      </c>
      <c r="BH8" s="71" t="s">
        <v>59</v>
      </c>
      <c r="BI8" s="77" t="s">
        <v>100</v>
      </c>
      <c r="BJ8" s="112">
        <v>0</v>
      </c>
      <c r="BK8" s="89"/>
      <c r="BL8" s="89"/>
      <c r="BM8" s="89"/>
      <c r="BN8" s="89"/>
      <c r="BO8" s="90">
        <v>0</v>
      </c>
      <c r="BP8" s="89"/>
      <c r="BQ8" s="91">
        <f aca="true" t="shared" si="4" ref="BQ8:BQ23">ROUND((SUM(BJ8:BN8)/1*0.3+BO8*0.7),0)</f>
        <v>0</v>
      </c>
      <c r="BR8" s="89"/>
      <c r="BS8" s="31">
        <v>1</v>
      </c>
      <c r="BT8" s="69" t="s">
        <v>58</v>
      </c>
      <c r="BU8" s="70" t="s">
        <v>52</v>
      </c>
      <c r="BV8" s="71" t="s">
        <v>59</v>
      </c>
      <c r="BW8" s="77" t="s">
        <v>100</v>
      </c>
      <c r="BX8" s="112">
        <v>0</v>
      </c>
      <c r="BY8" s="89"/>
      <c r="BZ8" s="89"/>
      <c r="CA8" s="89"/>
      <c r="CB8" s="89"/>
      <c r="CC8" s="116">
        <v>0</v>
      </c>
      <c r="CD8" s="89"/>
      <c r="CE8" s="91">
        <f>ROUND((SUM(BX8:CB8)/1*0.3+CC8*0.7),0)</f>
        <v>0</v>
      </c>
      <c r="CF8" s="89"/>
      <c r="CG8" s="31">
        <v>1</v>
      </c>
      <c r="CH8" s="69" t="s">
        <v>58</v>
      </c>
      <c r="CI8" s="70" t="s">
        <v>52</v>
      </c>
      <c r="CJ8" s="71" t="s">
        <v>59</v>
      </c>
      <c r="CK8" s="77" t="s">
        <v>100</v>
      </c>
      <c r="CL8" s="112">
        <v>0</v>
      </c>
      <c r="CM8" s="89"/>
      <c r="CN8" s="89"/>
      <c r="CO8" s="89"/>
      <c r="CP8" s="89"/>
      <c r="CQ8" s="90">
        <v>0</v>
      </c>
      <c r="CR8" s="89"/>
      <c r="CS8" s="91">
        <f aca="true" t="shared" si="5" ref="CS8:CS23">ROUND((SUM(CL8:CP8)/1*0.3+CQ8*0.7),0)</f>
        <v>0</v>
      </c>
      <c r="CT8" s="89"/>
      <c r="CU8" s="31">
        <v>1</v>
      </c>
      <c r="CV8" s="69" t="s">
        <v>58</v>
      </c>
      <c r="CW8" s="70" t="s">
        <v>52</v>
      </c>
      <c r="CX8" s="71" t="s">
        <v>59</v>
      </c>
      <c r="CY8" s="77" t="s">
        <v>100</v>
      </c>
      <c r="CZ8" s="112">
        <v>0</v>
      </c>
      <c r="DA8" s="89">
        <v>0</v>
      </c>
      <c r="DB8" s="89"/>
      <c r="DC8" s="89"/>
      <c r="DD8" s="89"/>
      <c r="DE8" s="90">
        <v>0</v>
      </c>
      <c r="DF8" s="89"/>
      <c r="DG8" s="91">
        <f aca="true" t="shared" si="6" ref="DG8:DG23">ROUND((SUM(CZ8:DD8)/2*0.3+DE8*0.7),0)</f>
        <v>0</v>
      </c>
      <c r="DH8" s="89"/>
    </row>
    <row r="9" spans="1:112" ht="18" customHeight="1">
      <c r="A9" s="31">
        <v>2</v>
      </c>
      <c r="B9" s="69" t="s">
        <v>60</v>
      </c>
      <c r="C9" s="70" t="s">
        <v>61</v>
      </c>
      <c r="D9" s="71" t="s">
        <v>62</v>
      </c>
      <c r="E9" s="77" t="s">
        <v>101</v>
      </c>
      <c r="F9" s="89">
        <v>5</v>
      </c>
      <c r="G9" s="89">
        <v>5</v>
      </c>
      <c r="H9" s="89"/>
      <c r="I9" s="89"/>
      <c r="J9" s="89"/>
      <c r="K9" s="90">
        <v>7</v>
      </c>
      <c r="L9" s="89"/>
      <c r="M9" s="91">
        <f t="shared" si="0"/>
        <v>6</v>
      </c>
      <c r="N9" s="91"/>
      <c r="O9" s="31">
        <v>2</v>
      </c>
      <c r="P9" s="69" t="s">
        <v>60</v>
      </c>
      <c r="Q9" s="70" t="s">
        <v>61</v>
      </c>
      <c r="R9" s="71" t="s">
        <v>62</v>
      </c>
      <c r="S9" s="77" t="s">
        <v>101</v>
      </c>
      <c r="T9" s="112">
        <v>5</v>
      </c>
      <c r="U9" s="89"/>
      <c r="V9" s="89"/>
      <c r="W9" s="89"/>
      <c r="X9" s="89"/>
      <c r="Y9" s="116">
        <v>6</v>
      </c>
      <c r="Z9" s="89"/>
      <c r="AA9" s="91">
        <f t="shared" si="1"/>
        <v>6</v>
      </c>
      <c r="AB9" s="89"/>
      <c r="AC9" s="31">
        <v>2</v>
      </c>
      <c r="AD9" s="69" t="s">
        <v>60</v>
      </c>
      <c r="AE9" s="70" t="s">
        <v>61</v>
      </c>
      <c r="AF9" s="71" t="s">
        <v>62</v>
      </c>
      <c r="AG9" s="77" t="s">
        <v>101</v>
      </c>
      <c r="AH9" s="89">
        <v>5</v>
      </c>
      <c r="AI9" s="89">
        <v>6</v>
      </c>
      <c r="AJ9" s="89">
        <v>6</v>
      </c>
      <c r="AK9" s="89"/>
      <c r="AL9" s="89"/>
      <c r="AM9" s="90">
        <v>7</v>
      </c>
      <c r="AN9" s="89"/>
      <c r="AO9" s="91">
        <f t="shared" si="2"/>
        <v>7</v>
      </c>
      <c r="AP9" s="89"/>
      <c r="AQ9" s="31">
        <v>2</v>
      </c>
      <c r="AR9" s="69" t="s">
        <v>60</v>
      </c>
      <c r="AS9" s="70" t="s">
        <v>61</v>
      </c>
      <c r="AT9" s="71" t="s">
        <v>62</v>
      </c>
      <c r="AU9" s="77" t="s">
        <v>101</v>
      </c>
      <c r="AV9" s="112">
        <v>6</v>
      </c>
      <c r="AW9" s="112">
        <v>6</v>
      </c>
      <c r="AX9" s="89"/>
      <c r="AY9" s="89"/>
      <c r="AZ9" s="89"/>
      <c r="BA9" s="90">
        <v>5</v>
      </c>
      <c r="BB9" s="89"/>
      <c r="BC9" s="91">
        <f t="shared" si="3"/>
        <v>5</v>
      </c>
      <c r="BD9" s="89"/>
      <c r="BE9" s="31">
        <v>2</v>
      </c>
      <c r="BF9" s="69" t="s">
        <v>60</v>
      </c>
      <c r="BG9" s="70" t="s">
        <v>61</v>
      </c>
      <c r="BH9" s="71" t="s">
        <v>62</v>
      </c>
      <c r="BI9" s="77" t="s">
        <v>101</v>
      </c>
      <c r="BJ9" s="112">
        <v>6</v>
      </c>
      <c r="BK9" s="89"/>
      <c r="BL9" s="89"/>
      <c r="BM9" s="89"/>
      <c r="BN9" s="89"/>
      <c r="BO9" s="90">
        <v>4</v>
      </c>
      <c r="BP9" s="89"/>
      <c r="BQ9" s="91">
        <f t="shared" si="4"/>
        <v>5</v>
      </c>
      <c r="BR9" s="91"/>
      <c r="BS9" s="31">
        <v>2</v>
      </c>
      <c r="BT9" s="69" t="s">
        <v>60</v>
      </c>
      <c r="BU9" s="70" t="s">
        <v>61</v>
      </c>
      <c r="BV9" s="71" t="s">
        <v>62</v>
      </c>
      <c r="BW9" s="77" t="s">
        <v>101</v>
      </c>
      <c r="BX9" s="112">
        <v>6</v>
      </c>
      <c r="BY9" s="89"/>
      <c r="BZ9" s="89"/>
      <c r="CA9" s="89"/>
      <c r="CB9" s="89"/>
      <c r="CC9" s="116">
        <v>9</v>
      </c>
      <c r="CD9" s="89"/>
      <c r="CE9" s="91">
        <f aca="true" t="shared" si="7" ref="CE9:CE22">ROUND((SUM(BX9:CB9)/1*0.3+CC9*0.7),0)</f>
        <v>8</v>
      </c>
      <c r="CF9" s="89"/>
      <c r="CG9" s="31">
        <v>2</v>
      </c>
      <c r="CH9" s="69" t="s">
        <v>60</v>
      </c>
      <c r="CI9" s="70" t="s">
        <v>61</v>
      </c>
      <c r="CJ9" s="71" t="s">
        <v>62</v>
      </c>
      <c r="CK9" s="77" t="s">
        <v>101</v>
      </c>
      <c r="CL9" s="112">
        <v>5</v>
      </c>
      <c r="CM9" s="89"/>
      <c r="CN9" s="89"/>
      <c r="CO9" s="89"/>
      <c r="CP9" s="89"/>
      <c r="CQ9" s="90">
        <v>5</v>
      </c>
      <c r="CR9" s="89"/>
      <c r="CS9" s="91">
        <f t="shared" si="5"/>
        <v>5</v>
      </c>
      <c r="CT9" s="89"/>
      <c r="CU9" s="31">
        <v>2</v>
      </c>
      <c r="CV9" s="69" t="s">
        <v>60</v>
      </c>
      <c r="CW9" s="70" t="s">
        <v>61</v>
      </c>
      <c r="CX9" s="71" t="s">
        <v>62</v>
      </c>
      <c r="CY9" s="77" t="s">
        <v>101</v>
      </c>
      <c r="CZ9" s="112">
        <v>6</v>
      </c>
      <c r="DA9" s="89">
        <v>7</v>
      </c>
      <c r="DB9" s="89"/>
      <c r="DC9" s="89"/>
      <c r="DD9" s="89"/>
      <c r="DE9" s="90">
        <v>5</v>
      </c>
      <c r="DF9" s="89"/>
      <c r="DG9" s="91">
        <f t="shared" si="6"/>
        <v>5</v>
      </c>
      <c r="DH9" s="89"/>
    </row>
    <row r="10" spans="1:112" ht="18" customHeight="1">
      <c r="A10" s="31">
        <v>3</v>
      </c>
      <c r="B10" s="69" t="s">
        <v>63</v>
      </c>
      <c r="C10" s="72" t="s">
        <v>64</v>
      </c>
      <c r="D10" s="73" t="s">
        <v>32</v>
      </c>
      <c r="E10" s="77" t="s">
        <v>102</v>
      </c>
      <c r="F10" s="89">
        <v>5</v>
      </c>
      <c r="G10" s="89">
        <v>5</v>
      </c>
      <c r="H10" s="89"/>
      <c r="I10" s="89"/>
      <c r="J10" s="89"/>
      <c r="K10" s="90">
        <v>8</v>
      </c>
      <c r="L10" s="89"/>
      <c r="M10" s="91">
        <f t="shared" si="0"/>
        <v>7</v>
      </c>
      <c r="N10" s="91"/>
      <c r="O10" s="31">
        <v>3</v>
      </c>
      <c r="P10" s="69" t="s">
        <v>63</v>
      </c>
      <c r="Q10" s="72" t="s">
        <v>64</v>
      </c>
      <c r="R10" s="73" t="s">
        <v>32</v>
      </c>
      <c r="S10" s="77" t="s">
        <v>102</v>
      </c>
      <c r="T10" s="112">
        <v>8</v>
      </c>
      <c r="U10" s="89"/>
      <c r="V10" s="89"/>
      <c r="W10" s="89"/>
      <c r="X10" s="89"/>
      <c r="Y10" s="116">
        <v>7</v>
      </c>
      <c r="Z10" s="89"/>
      <c r="AA10" s="91">
        <f t="shared" si="1"/>
        <v>7</v>
      </c>
      <c r="AB10" s="89"/>
      <c r="AC10" s="31">
        <v>3</v>
      </c>
      <c r="AD10" s="69" t="s">
        <v>63</v>
      </c>
      <c r="AE10" s="72" t="s">
        <v>64</v>
      </c>
      <c r="AF10" s="73" t="s">
        <v>32</v>
      </c>
      <c r="AG10" s="77" t="s">
        <v>102</v>
      </c>
      <c r="AH10" s="89">
        <v>6</v>
      </c>
      <c r="AI10" s="89">
        <v>6</v>
      </c>
      <c r="AJ10" s="89">
        <v>7</v>
      </c>
      <c r="AK10" s="89"/>
      <c r="AL10" s="89"/>
      <c r="AM10" s="90">
        <v>6</v>
      </c>
      <c r="AN10" s="89"/>
      <c r="AO10" s="91">
        <f t="shared" si="2"/>
        <v>6</v>
      </c>
      <c r="AP10" s="89"/>
      <c r="AQ10" s="31">
        <v>3</v>
      </c>
      <c r="AR10" s="69" t="s">
        <v>63</v>
      </c>
      <c r="AS10" s="72" t="s">
        <v>64</v>
      </c>
      <c r="AT10" s="73" t="s">
        <v>32</v>
      </c>
      <c r="AU10" s="77" t="s">
        <v>102</v>
      </c>
      <c r="AV10" s="112">
        <v>5</v>
      </c>
      <c r="AW10" s="112">
        <v>5</v>
      </c>
      <c r="AX10" s="89"/>
      <c r="AY10" s="89"/>
      <c r="AZ10" s="89"/>
      <c r="BA10" s="90">
        <v>5</v>
      </c>
      <c r="BB10" s="89"/>
      <c r="BC10" s="91">
        <f t="shared" si="3"/>
        <v>5</v>
      </c>
      <c r="BD10" s="89"/>
      <c r="BE10" s="31">
        <v>3</v>
      </c>
      <c r="BF10" s="69" t="s">
        <v>63</v>
      </c>
      <c r="BG10" s="72" t="s">
        <v>64</v>
      </c>
      <c r="BH10" s="73" t="s">
        <v>32</v>
      </c>
      <c r="BI10" s="77" t="s">
        <v>102</v>
      </c>
      <c r="BJ10" s="112">
        <v>6</v>
      </c>
      <c r="BK10" s="89"/>
      <c r="BL10" s="89"/>
      <c r="BM10" s="89"/>
      <c r="BN10" s="89"/>
      <c r="BO10" s="90">
        <v>6</v>
      </c>
      <c r="BP10" s="89"/>
      <c r="BQ10" s="91">
        <f t="shared" si="4"/>
        <v>6</v>
      </c>
      <c r="BR10" s="89"/>
      <c r="BS10" s="31">
        <v>3</v>
      </c>
      <c r="BT10" s="69" t="s">
        <v>63</v>
      </c>
      <c r="BU10" s="72" t="s">
        <v>64</v>
      </c>
      <c r="BV10" s="73" t="s">
        <v>32</v>
      </c>
      <c r="BW10" s="77" t="s">
        <v>102</v>
      </c>
      <c r="BX10" s="112">
        <v>6</v>
      </c>
      <c r="BY10" s="89"/>
      <c r="BZ10" s="89"/>
      <c r="CA10" s="89"/>
      <c r="CB10" s="89"/>
      <c r="CC10" s="116">
        <v>5</v>
      </c>
      <c r="CD10" s="89"/>
      <c r="CE10" s="91">
        <f t="shared" si="7"/>
        <v>5</v>
      </c>
      <c r="CF10" s="89"/>
      <c r="CG10" s="31">
        <v>3</v>
      </c>
      <c r="CH10" s="69" t="s">
        <v>63</v>
      </c>
      <c r="CI10" s="72" t="s">
        <v>64</v>
      </c>
      <c r="CJ10" s="73" t="s">
        <v>32</v>
      </c>
      <c r="CK10" s="77" t="s">
        <v>102</v>
      </c>
      <c r="CL10" s="112">
        <v>7</v>
      </c>
      <c r="CM10" s="89"/>
      <c r="CN10" s="89"/>
      <c r="CO10" s="89"/>
      <c r="CP10" s="89"/>
      <c r="CQ10" s="90">
        <v>5</v>
      </c>
      <c r="CR10" s="89"/>
      <c r="CS10" s="91">
        <f t="shared" si="5"/>
        <v>6</v>
      </c>
      <c r="CT10" s="89"/>
      <c r="CU10" s="31">
        <v>3</v>
      </c>
      <c r="CV10" s="69" t="s">
        <v>63</v>
      </c>
      <c r="CW10" s="72" t="s">
        <v>64</v>
      </c>
      <c r="CX10" s="73" t="s">
        <v>32</v>
      </c>
      <c r="CY10" s="77" t="s">
        <v>102</v>
      </c>
      <c r="CZ10" s="112">
        <v>7</v>
      </c>
      <c r="DA10" s="89">
        <v>7</v>
      </c>
      <c r="DB10" s="89"/>
      <c r="DC10" s="89"/>
      <c r="DD10" s="89"/>
      <c r="DE10" s="90">
        <v>5</v>
      </c>
      <c r="DF10" s="89"/>
      <c r="DG10" s="91">
        <f t="shared" si="6"/>
        <v>6</v>
      </c>
      <c r="DH10" s="89"/>
    </row>
    <row r="11" spans="1:112" ht="18" customHeight="1">
      <c r="A11" s="31">
        <v>4</v>
      </c>
      <c r="B11" s="69" t="s">
        <v>65</v>
      </c>
      <c r="C11" s="70" t="s">
        <v>66</v>
      </c>
      <c r="D11" s="71" t="s">
        <v>45</v>
      </c>
      <c r="E11" s="77" t="s">
        <v>103</v>
      </c>
      <c r="F11" s="89">
        <v>5</v>
      </c>
      <c r="G11" s="89">
        <v>6</v>
      </c>
      <c r="H11" s="89"/>
      <c r="I11" s="89"/>
      <c r="J11" s="89"/>
      <c r="K11" s="90">
        <v>5</v>
      </c>
      <c r="L11" s="89"/>
      <c r="M11" s="91">
        <f t="shared" si="0"/>
        <v>5</v>
      </c>
      <c r="N11" s="89"/>
      <c r="O11" s="31">
        <v>4</v>
      </c>
      <c r="P11" s="69" t="s">
        <v>65</v>
      </c>
      <c r="Q11" s="70" t="s">
        <v>66</v>
      </c>
      <c r="R11" s="71" t="s">
        <v>45</v>
      </c>
      <c r="S11" s="77" t="s">
        <v>103</v>
      </c>
      <c r="T11" s="112">
        <v>5</v>
      </c>
      <c r="U11" s="89"/>
      <c r="V11" s="89"/>
      <c r="W11" s="89"/>
      <c r="X11" s="89"/>
      <c r="Y11" s="116">
        <v>4</v>
      </c>
      <c r="Z11" s="89">
        <v>5</v>
      </c>
      <c r="AA11" s="91">
        <f t="shared" si="1"/>
        <v>4</v>
      </c>
      <c r="AB11" s="91">
        <f>ROUND((SUM(T11:X11)/1*0.3+Z11*0.7),0)</f>
        <v>5</v>
      </c>
      <c r="AC11" s="31">
        <v>4</v>
      </c>
      <c r="AD11" s="69" t="s">
        <v>65</v>
      </c>
      <c r="AE11" s="70" t="s">
        <v>66</v>
      </c>
      <c r="AF11" s="71" t="s">
        <v>45</v>
      </c>
      <c r="AG11" s="77" t="s">
        <v>103</v>
      </c>
      <c r="AH11" s="89">
        <v>6</v>
      </c>
      <c r="AI11" s="89">
        <v>6</v>
      </c>
      <c r="AJ11" s="89">
        <v>6</v>
      </c>
      <c r="AK11" s="89"/>
      <c r="AL11" s="89"/>
      <c r="AM11" s="90">
        <v>6</v>
      </c>
      <c r="AN11" s="89"/>
      <c r="AO11" s="91">
        <f t="shared" si="2"/>
        <v>6</v>
      </c>
      <c r="AP11" s="89"/>
      <c r="AQ11" s="31">
        <v>4</v>
      </c>
      <c r="AR11" s="69" t="s">
        <v>65</v>
      </c>
      <c r="AS11" s="70" t="s">
        <v>66</v>
      </c>
      <c r="AT11" s="71" t="s">
        <v>45</v>
      </c>
      <c r="AU11" s="77" t="s">
        <v>103</v>
      </c>
      <c r="AV11" s="112">
        <v>0</v>
      </c>
      <c r="AW11" s="112">
        <v>0</v>
      </c>
      <c r="AX11" s="89"/>
      <c r="AY11" s="89"/>
      <c r="AZ11" s="89"/>
      <c r="BA11" s="90">
        <v>0</v>
      </c>
      <c r="BB11" s="89"/>
      <c r="BC11" s="91">
        <f t="shared" si="3"/>
        <v>0</v>
      </c>
      <c r="BD11" s="89"/>
      <c r="BE11" s="31">
        <v>4</v>
      </c>
      <c r="BF11" s="69" t="s">
        <v>65</v>
      </c>
      <c r="BG11" s="70" t="s">
        <v>66</v>
      </c>
      <c r="BH11" s="71" t="s">
        <v>45</v>
      </c>
      <c r="BI11" s="77" t="s">
        <v>103</v>
      </c>
      <c r="BJ11" s="112">
        <v>6</v>
      </c>
      <c r="BK11" s="89"/>
      <c r="BL11" s="89"/>
      <c r="BM11" s="89"/>
      <c r="BN11" s="89"/>
      <c r="BO11" s="90">
        <v>6</v>
      </c>
      <c r="BP11" s="89"/>
      <c r="BQ11" s="91">
        <f t="shared" si="4"/>
        <v>6</v>
      </c>
      <c r="BR11" s="89"/>
      <c r="BS11" s="31">
        <v>4</v>
      </c>
      <c r="BT11" s="69" t="s">
        <v>65</v>
      </c>
      <c r="BU11" s="70" t="s">
        <v>66</v>
      </c>
      <c r="BV11" s="71" t="s">
        <v>45</v>
      </c>
      <c r="BW11" s="77" t="s">
        <v>103</v>
      </c>
      <c r="BX11" s="112">
        <v>7</v>
      </c>
      <c r="BY11" s="89"/>
      <c r="BZ11" s="89"/>
      <c r="CA11" s="89"/>
      <c r="CB11" s="89"/>
      <c r="CC11" s="116">
        <v>2</v>
      </c>
      <c r="CD11" s="89">
        <v>5</v>
      </c>
      <c r="CE11" s="91">
        <f t="shared" si="7"/>
        <v>4</v>
      </c>
      <c r="CF11" s="91">
        <f>ROUND((SUM(BX11:CB11)/1*0.3+CD11*0.7),0)</f>
        <v>6</v>
      </c>
      <c r="CG11" s="31">
        <v>4</v>
      </c>
      <c r="CH11" s="69" t="s">
        <v>65</v>
      </c>
      <c r="CI11" s="70" t="s">
        <v>66</v>
      </c>
      <c r="CJ11" s="71" t="s">
        <v>45</v>
      </c>
      <c r="CK11" s="77" t="s">
        <v>103</v>
      </c>
      <c r="CL11" s="112">
        <v>5</v>
      </c>
      <c r="CM11" s="89"/>
      <c r="CN11" s="89"/>
      <c r="CO11" s="89"/>
      <c r="CP11" s="89"/>
      <c r="CQ11" s="90">
        <v>7</v>
      </c>
      <c r="CR11" s="89"/>
      <c r="CS11" s="91">
        <f t="shared" si="5"/>
        <v>6</v>
      </c>
      <c r="CT11" s="91"/>
      <c r="CU11" s="31">
        <v>4</v>
      </c>
      <c r="CV11" s="69" t="s">
        <v>65</v>
      </c>
      <c r="CW11" s="70" t="s">
        <v>66</v>
      </c>
      <c r="CX11" s="71" t="s">
        <v>45</v>
      </c>
      <c r="CY11" s="77" t="s">
        <v>103</v>
      </c>
      <c r="CZ11" s="112">
        <v>6</v>
      </c>
      <c r="DA11" s="89">
        <v>6</v>
      </c>
      <c r="DB11" s="89"/>
      <c r="DC11" s="89"/>
      <c r="DD11" s="89"/>
      <c r="DE11" s="90">
        <v>6</v>
      </c>
      <c r="DF11" s="89"/>
      <c r="DG11" s="91">
        <f t="shared" si="6"/>
        <v>6</v>
      </c>
      <c r="DH11" s="91"/>
    </row>
    <row r="12" spans="1:112" ht="18" customHeight="1">
      <c r="A12" s="31">
        <v>5</v>
      </c>
      <c r="B12" s="69" t="s">
        <v>67</v>
      </c>
      <c r="C12" s="70" t="s">
        <v>68</v>
      </c>
      <c r="D12" s="71" t="s">
        <v>45</v>
      </c>
      <c r="E12" s="77" t="s">
        <v>104</v>
      </c>
      <c r="F12" s="89">
        <v>0</v>
      </c>
      <c r="G12" s="89">
        <v>5</v>
      </c>
      <c r="H12" s="89"/>
      <c r="I12" s="89"/>
      <c r="J12" s="89"/>
      <c r="K12" s="90">
        <v>0</v>
      </c>
      <c r="L12" s="89"/>
      <c r="M12" s="91">
        <f t="shared" si="0"/>
        <v>1</v>
      </c>
      <c r="N12" s="89"/>
      <c r="O12" s="31">
        <v>5</v>
      </c>
      <c r="P12" s="69" t="s">
        <v>67</v>
      </c>
      <c r="Q12" s="70" t="s">
        <v>68</v>
      </c>
      <c r="R12" s="71" t="s">
        <v>45</v>
      </c>
      <c r="S12" s="77" t="s">
        <v>104</v>
      </c>
      <c r="T12" s="112">
        <v>5</v>
      </c>
      <c r="U12" s="89"/>
      <c r="V12" s="89"/>
      <c r="W12" s="89"/>
      <c r="X12" s="89"/>
      <c r="Y12" s="116">
        <v>5</v>
      </c>
      <c r="Z12" s="89"/>
      <c r="AA12" s="91">
        <f t="shared" si="1"/>
        <v>5</v>
      </c>
      <c r="AB12" s="89"/>
      <c r="AC12" s="31">
        <v>5</v>
      </c>
      <c r="AD12" s="69" t="s">
        <v>67</v>
      </c>
      <c r="AE12" s="70" t="s">
        <v>68</v>
      </c>
      <c r="AF12" s="71" t="s">
        <v>45</v>
      </c>
      <c r="AG12" s="77" t="s">
        <v>104</v>
      </c>
      <c r="AH12" s="89">
        <v>0</v>
      </c>
      <c r="AI12" s="89">
        <v>0</v>
      </c>
      <c r="AJ12" s="89">
        <v>0</v>
      </c>
      <c r="AK12" s="89"/>
      <c r="AL12" s="89"/>
      <c r="AM12" s="90">
        <v>0</v>
      </c>
      <c r="AN12" s="89"/>
      <c r="AO12" s="91">
        <f t="shared" si="2"/>
        <v>0</v>
      </c>
      <c r="AP12" s="89"/>
      <c r="AQ12" s="31">
        <v>5</v>
      </c>
      <c r="AR12" s="69" t="s">
        <v>67</v>
      </c>
      <c r="AS12" s="70" t="s">
        <v>68</v>
      </c>
      <c r="AT12" s="71" t="s">
        <v>45</v>
      </c>
      <c r="AU12" s="77" t="s">
        <v>104</v>
      </c>
      <c r="AV12" s="112">
        <v>0</v>
      </c>
      <c r="AW12" s="112">
        <v>0</v>
      </c>
      <c r="AX12" s="89"/>
      <c r="AY12" s="89"/>
      <c r="AZ12" s="89"/>
      <c r="BA12" s="90">
        <v>0</v>
      </c>
      <c r="BB12" s="89"/>
      <c r="BC12" s="91">
        <f t="shared" si="3"/>
        <v>0</v>
      </c>
      <c r="BD12" s="91"/>
      <c r="BE12" s="31">
        <v>5</v>
      </c>
      <c r="BF12" s="69" t="s">
        <v>67</v>
      </c>
      <c r="BG12" s="70" t="s">
        <v>68</v>
      </c>
      <c r="BH12" s="71" t="s">
        <v>45</v>
      </c>
      <c r="BI12" s="77" t="s">
        <v>104</v>
      </c>
      <c r="BJ12" s="112">
        <v>7</v>
      </c>
      <c r="BK12" s="89"/>
      <c r="BL12" s="89"/>
      <c r="BM12" s="89"/>
      <c r="BN12" s="89"/>
      <c r="BO12" s="90">
        <v>0</v>
      </c>
      <c r="BP12" s="89"/>
      <c r="BQ12" s="91">
        <f t="shared" si="4"/>
        <v>2</v>
      </c>
      <c r="BR12" s="89"/>
      <c r="BS12" s="31">
        <v>5</v>
      </c>
      <c r="BT12" s="69" t="s">
        <v>67</v>
      </c>
      <c r="BU12" s="70" t="s">
        <v>68</v>
      </c>
      <c r="BV12" s="71" t="s">
        <v>45</v>
      </c>
      <c r="BW12" s="77" t="s">
        <v>104</v>
      </c>
      <c r="BX12" s="112">
        <v>0</v>
      </c>
      <c r="BY12" s="89"/>
      <c r="BZ12" s="89"/>
      <c r="CA12" s="89"/>
      <c r="CB12" s="89"/>
      <c r="CC12" s="116">
        <v>0</v>
      </c>
      <c r="CD12" s="89"/>
      <c r="CE12" s="91">
        <f t="shared" si="7"/>
        <v>0</v>
      </c>
      <c r="CF12" s="89"/>
      <c r="CG12" s="31">
        <v>5</v>
      </c>
      <c r="CH12" s="69" t="s">
        <v>67</v>
      </c>
      <c r="CI12" s="70" t="s">
        <v>68</v>
      </c>
      <c r="CJ12" s="71" t="s">
        <v>45</v>
      </c>
      <c r="CK12" s="77" t="s">
        <v>104</v>
      </c>
      <c r="CL12" s="112">
        <v>0</v>
      </c>
      <c r="CM12" s="89"/>
      <c r="CN12" s="89"/>
      <c r="CO12" s="89"/>
      <c r="CP12" s="89"/>
      <c r="CQ12" s="90">
        <v>0</v>
      </c>
      <c r="CR12" s="89"/>
      <c r="CS12" s="91">
        <f t="shared" si="5"/>
        <v>0</v>
      </c>
      <c r="CT12" s="89"/>
      <c r="CU12" s="31">
        <v>5</v>
      </c>
      <c r="CV12" s="69" t="s">
        <v>67</v>
      </c>
      <c r="CW12" s="70" t="s">
        <v>68</v>
      </c>
      <c r="CX12" s="71" t="s">
        <v>45</v>
      </c>
      <c r="CY12" s="77" t="s">
        <v>104</v>
      </c>
      <c r="CZ12" s="112">
        <v>0</v>
      </c>
      <c r="DA12" s="89">
        <v>0</v>
      </c>
      <c r="DB12" s="89"/>
      <c r="DC12" s="89"/>
      <c r="DD12" s="89"/>
      <c r="DE12" s="90">
        <v>0</v>
      </c>
      <c r="DF12" s="89"/>
      <c r="DG12" s="91">
        <f t="shared" si="6"/>
        <v>0</v>
      </c>
      <c r="DH12" s="89"/>
    </row>
    <row r="13" spans="1:112" ht="18" customHeight="1">
      <c r="A13" s="31">
        <v>6</v>
      </c>
      <c r="B13" s="69" t="s">
        <v>69</v>
      </c>
      <c r="C13" s="70" t="s">
        <v>70</v>
      </c>
      <c r="D13" s="71" t="s">
        <v>71</v>
      </c>
      <c r="E13" s="77" t="s">
        <v>105</v>
      </c>
      <c r="F13" s="89">
        <v>6</v>
      </c>
      <c r="G13" s="89">
        <v>6</v>
      </c>
      <c r="H13" s="89"/>
      <c r="I13" s="89"/>
      <c r="J13" s="89"/>
      <c r="K13" s="90">
        <v>5</v>
      </c>
      <c r="L13" s="89"/>
      <c r="M13" s="91">
        <f t="shared" si="0"/>
        <v>5</v>
      </c>
      <c r="N13" s="89"/>
      <c r="O13" s="31">
        <v>6</v>
      </c>
      <c r="P13" s="69" t="s">
        <v>69</v>
      </c>
      <c r="Q13" s="70" t="s">
        <v>70</v>
      </c>
      <c r="R13" s="71" t="s">
        <v>71</v>
      </c>
      <c r="S13" s="77" t="s">
        <v>105</v>
      </c>
      <c r="T13" s="112">
        <v>5</v>
      </c>
      <c r="U13" s="89"/>
      <c r="V13" s="89"/>
      <c r="W13" s="89"/>
      <c r="X13" s="89"/>
      <c r="Y13" s="116">
        <v>5</v>
      </c>
      <c r="Z13" s="89"/>
      <c r="AA13" s="91">
        <f t="shared" si="1"/>
        <v>5</v>
      </c>
      <c r="AB13" s="91"/>
      <c r="AC13" s="31">
        <v>6</v>
      </c>
      <c r="AD13" s="69" t="s">
        <v>69</v>
      </c>
      <c r="AE13" s="70" t="s">
        <v>70</v>
      </c>
      <c r="AF13" s="71" t="s">
        <v>71</v>
      </c>
      <c r="AG13" s="77" t="s">
        <v>105</v>
      </c>
      <c r="AH13" s="89">
        <v>5</v>
      </c>
      <c r="AI13" s="89">
        <v>6</v>
      </c>
      <c r="AJ13" s="89">
        <v>7</v>
      </c>
      <c r="AK13" s="89"/>
      <c r="AL13" s="89"/>
      <c r="AM13" s="90">
        <v>5</v>
      </c>
      <c r="AN13" s="89"/>
      <c r="AO13" s="91">
        <f t="shared" si="2"/>
        <v>5</v>
      </c>
      <c r="AP13" s="89"/>
      <c r="AQ13" s="31">
        <v>6</v>
      </c>
      <c r="AR13" s="69" t="s">
        <v>69</v>
      </c>
      <c r="AS13" s="70" t="s">
        <v>70</v>
      </c>
      <c r="AT13" s="71" t="s">
        <v>71</v>
      </c>
      <c r="AU13" s="77" t="s">
        <v>105</v>
      </c>
      <c r="AV13" s="112">
        <v>7</v>
      </c>
      <c r="AW13" s="112">
        <v>8</v>
      </c>
      <c r="AX13" s="89"/>
      <c r="AY13" s="89"/>
      <c r="AZ13" s="89"/>
      <c r="BA13" s="90">
        <v>4</v>
      </c>
      <c r="BB13" s="89"/>
      <c r="BC13" s="91">
        <f t="shared" si="3"/>
        <v>5</v>
      </c>
      <c r="BD13" s="89"/>
      <c r="BE13" s="31">
        <v>6</v>
      </c>
      <c r="BF13" s="69" t="s">
        <v>69</v>
      </c>
      <c r="BG13" s="70" t="s">
        <v>70</v>
      </c>
      <c r="BH13" s="71" t="s">
        <v>71</v>
      </c>
      <c r="BI13" s="77" t="s">
        <v>105</v>
      </c>
      <c r="BJ13" s="112">
        <v>6</v>
      </c>
      <c r="BK13" s="89"/>
      <c r="BL13" s="89"/>
      <c r="BM13" s="89"/>
      <c r="BN13" s="89"/>
      <c r="BO13" s="90">
        <v>4</v>
      </c>
      <c r="BP13" s="89"/>
      <c r="BQ13" s="91">
        <f t="shared" si="4"/>
        <v>5</v>
      </c>
      <c r="BR13" s="91"/>
      <c r="BS13" s="31">
        <v>6</v>
      </c>
      <c r="BT13" s="69" t="s">
        <v>69</v>
      </c>
      <c r="BU13" s="70" t="s">
        <v>70</v>
      </c>
      <c r="BV13" s="71" t="s">
        <v>71</v>
      </c>
      <c r="BW13" s="77" t="s">
        <v>105</v>
      </c>
      <c r="BX13" s="112">
        <v>8</v>
      </c>
      <c r="BY13" s="89"/>
      <c r="BZ13" s="89"/>
      <c r="CA13" s="89"/>
      <c r="CB13" s="89"/>
      <c r="CC13" s="116">
        <v>4</v>
      </c>
      <c r="CD13" s="89"/>
      <c r="CE13" s="91">
        <f t="shared" si="7"/>
        <v>5</v>
      </c>
      <c r="CF13" s="89"/>
      <c r="CG13" s="31">
        <v>6</v>
      </c>
      <c r="CH13" s="69" t="s">
        <v>69</v>
      </c>
      <c r="CI13" s="70" t="s">
        <v>70</v>
      </c>
      <c r="CJ13" s="71" t="s">
        <v>71</v>
      </c>
      <c r="CK13" s="77" t="s">
        <v>105</v>
      </c>
      <c r="CL13" s="112">
        <v>7</v>
      </c>
      <c r="CM13" s="89"/>
      <c r="CN13" s="89"/>
      <c r="CO13" s="89"/>
      <c r="CP13" s="89"/>
      <c r="CQ13" s="90">
        <v>4</v>
      </c>
      <c r="CR13" s="89"/>
      <c r="CS13" s="91">
        <f t="shared" si="5"/>
        <v>5</v>
      </c>
      <c r="CT13" s="91"/>
      <c r="CU13" s="31">
        <v>6</v>
      </c>
      <c r="CV13" s="69" t="s">
        <v>69</v>
      </c>
      <c r="CW13" s="70" t="s">
        <v>70</v>
      </c>
      <c r="CX13" s="71" t="s">
        <v>71</v>
      </c>
      <c r="CY13" s="77" t="s">
        <v>105</v>
      </c>
      <c r="CZ13" s="112">
        <v>7</v>
      </c>
      <c r="DA13" s="89">
        <v>8</v>
      </c>
      <c r="DB13" s="89"/>
      <c r="DC13" s="89"/>
      <c r="DD13" s="89"/>
      <c r="DE13" s="90">
        <v>5</v>
      </c>
      <c r="DF13" s="89"/>
      <c r="DG13" s="91">
        <f t="shared" si="6"/>
        <v>6</v>
      </c>
      <c r="DH13" s="91"/>
    </row>
    <row r="14" spans="1:112" s="106" customFormat="1" ht="18" customHeight="1">
      <c r="A14" s="31">
        <v>7</v>
      </c>
      <c r="B14" s="102" t="s">
        <v>72</v>
      </c>
      <c r="C14" s="103" t="s">
        <v>73</v>
      </c>
      <c r="D14" s="104" t="s">
        <v>74</v>
      </c>
      <c r="E14" s="105" t="s">
        <v>106</v>
      </c>
      <c r="F14" s="91">
        <v>0</v>
      </c>
      <c r="G14" s="91">
        <v>0</v>
      </c>
      <c r="H14" s="91"/>
      <c r="I14" s="91"/>
      <c r="J14" s="91"/>
      <c r="K14" s="91">
        <v>0</v>
      </c>
      <c r="L14" s="91"/>
      <c r="M14" s="91">
        <f t="shared" si="0"/>
        <v>0</v>
      </c>
      <c r="N14" s="91"/>
      <c r="O14" s="31">
        <v>7</v>
      </c>
      <c r="P14" s="102" t="s">
        <v>72</v>
      </c>
      <c r="Q14" s="103" t="s">
        <v>73</v>
      </c>
      <c r="R14" s="104" t="s">
        <v>74</v>
      </c>
      <c r="S14" s="105" t="s">
        <v>106</v>
      </c>
      <c r="T14" s="111">
        <v>0</v>
      </c>
      <c r="U14" s="91"/>
      <c r="V14" s="91"/>
      <c r="W14" s="91"/>
      <c r="X14" s="91"/>
      <c r="Y14" s="115">
        <v>0</v>
      </c>
      <c r="Z14" s="91"/>
      <c r="AA14" s="91">
        <f t="shared" si="1"/>
        <v>0</v>
      </c>
      <c r="AB14" s="91"/>
      <c r="AC14" s="31">
        <v>7</v>
      </c>
      <c r="AD14" s="102" t="s">
        <v>72</v>
      </c>
      <c r="AE14" s="103" t="s">
        <v>73</v>
      </c>
      <c r="AF14" s="104" t="s">
        <v>74</v>
      </c>
      <c r="AG14" s="105" t="s">
        <v>106</v>
      </c>
      <c r="AH14" s="91">
        <v>0</v>
      </c>
      <c r="AI14" s="91">
        <v>0</v>
      </c>
      <c r="AJ14" s="91">
        <v>0</v>
      </c>
      <c r="AK14" s="91"/>
      <c r="AL14" s="91"/>
      <c r="AM14" s="91">
        <v>0</v>
      </c>
      <c r="AN14" s="91"/>
      <c r="AO14" s="91">
        <f t="shared" si="2"/>
        <v>0</v>
      </c>
      <c r="AP14" s="91"/>
      <c r="AQ14" s="31">
        <v>7</v>
      </c>
      <c r="AR14" s="102" t="s">
        <v>72</v>
      </c>
      <c r="AS14" s="103" t="s">
        <v>73</v>
      </c>
      <c r="AT14" s="104" t="s">
        <v>74</v>
      </c>
      <c r="AU14" s="105" t="s">
        <v>106</v>
      </c>
      <c r="AV14" s="111">
        <v>0</v>
      </c>
      <c r="AW14" s="111">
        <v>0</v>
      </c>
      <c r="AX14" s="91"/>
      <c r="AY14" s="91"/>
      <c r="AZ14" s="91"/>
      <c r="BA14" s="91">
        <v>0</v>
      </c>
      <c r="BB14" s="91"/>
      <c r="BC14" s="91">
        <f t="shared" si="3"/>
        <v>0</v>
      </c>
      <c r="BD14" s="91"/>
      <c r="BE14" s="31">
        <v>7</v>
      </c>
      <c r="BF14" s="102" t="s">
        <v>72</v>
      </c>
      <c r="BG14" s="103" t="s">
        <v>73</v>
      </c>
      <c r="BH14" s="104" t="s">
        <v>74</v>
      </c>
      <c r="BI14" s="105" t="s">
        <v>106</v>
      </c>
      <c r="BJ14" s="111">
        <v>0</v>
      </c>
      <c r="BK14" s="91"/>
      <c r="BL14" s="91"/>
      <c r="BM14" s="91"/>
      <c r="BN14" s="91"/>
      <c r="BO14" s="91">
        <v>0</v>
      </c>
      <c r="BP14" s="91"/>
      <c r="BQ14" s="91">
        <f t="shared" si="4"/>
        <v>0</v>
      </c>
      <c r="BR14" s="91"/>
      <c r="BS14" s="31">
        <v>7</v>
      </c>
      <c r="BT14" s="102" t="s">
        <v>72</v>
      </c>
      <c r="BU14" s="103" t="s">
        <v>73</v>
      </c>
      <c r="BV14" s="104" t="s">
        <v>74</v>
      </c>
      <c r="BW14" s="105" t="s">
        <v>106</v>
      </c>
      <c r="BX14" s="111">
        <v>0</v>
      </c>
      <c r="BY14" s="91"/>
      <c r="BZ14" s="91"/>
      <c r="CA14" s="91"/>
      <c r="CB14" s="91"/>
      <c r="CC14" s="115">
        <v>0</v>
      </c>
      <c r="CD14" s="91"/>
      <c r="CE14" s="91">
        <f t="shared" si="7"/>
        <v>0</v>
      </c>
      <c r="CF14" s="91"/>
      <c r="CG14" s="31">
        <v>7</v>
      </c>
      <c r="CH14" s="102" t="s">
        <v>72</v>
      </c>
      <c r="CI14" s="103" t="s">
        <v>73</v>
      </c>
      <c r="CJ14" s="104" t="s">
        <v>74</v>
      </c>
      <c r="CK14" s="105" t="s">
        <v>106</v>
      </c>
      <c r="CL14" s="111">
        <v>0</v>
      </c>
      <c r="CM14" s="91"/>
      <c r="CN14" s="91"/>
      <c r="CO14" s="91"/>
      <c r="CP14" s="91"/>
      <c r="CQ14" s="91">
        <v>0</v>
      </c>
      <c r="CR14" s="91"/>
      <c r="CS14" s="91">
        <f t="shared" si="5"/>
        <v>0</v>
      </c>
      <c r="CT14" s="91"/>
      <c r="CU14" s="31">
        <v>7</v>
      </c>
      <c r="CV14" s="102" t="s">
        <v>72</v>
      </c>
      <c r="CW14" s="103" t="s">
        <v>73</v>
      </c>
      <c r="CX14" s="104" t="s">
        <v>74</v>
      </c>
      <c r="CY14" s="105" t="s">
        <v>106</v>
      </c>
      <c r="CZ14" s="111">
        <v>0</v>
      </c>
      <c r="DA14" s="91">
        <v>0</v>
      </c>
      <c r="DB14" s="91"/>
      <c r="DC14" s="91"/>
      <c r="DD14" s="91"/>
      <c r="DE14" s="91">
        <v>0</v>
      </c>
      <c r="DF14" s="91"/>
      <c r="DG14" s="91">
        <f t="shared" si="6"/>
        <v>0</v>
      </c>
      <c r="DH14" s="91"/>
    </row>
    <row r="15" spans="1:112" ht="18" customHeight="1">
      <c r="A15" s="31">
        <v>8</v>
      </c>
      <c r="B15" s="69" t="s">
        <v>75</v>
      </c>
      <c r="C15" s="72" t="s">
        <v>76</v>
      </c>
      <c r="D15" s="73" t="s">
        <v>77</v>
      </c>
      <c r="E15" s="77" t="s">
        <v>107</v>
      </c>
      <c r="F15" s="89">
        <v>7</v>
      </c>
      <c r="G15" s="89">
        <v>7</v>
      </c>
      <c r="H15" s="89"/>
      <c r="I15" s="89"/>
      <c r="J15" s="89"/>
      <c r="K15" s="90">
        <v>6</v>
      </c>
      <c r="L15" s="89"/>
      <c r="M15" s="91">
        <f t="shared" si="0"/>
        <v>6</v>
      </c>
      <c r="N15" s="91"/>
      <c r="O15" s="31">
        <v>8</v>
      </c>
      <c r="P15" s="69" t="s">
        <v>75</v>
      </c>
      <c r="Q15" s="72" t="s">
        <v>76</v>
      </c>
      <c r="R15" s="73" t="s">
        <v>77</v>
      </c>
      <c r="S15" s="77" t="s">
        <v>107</v>
      </c>
      <c r="T15" s="112">
        <v>8</v>
      </c>
      <c r="U15" s="89"/>
      <c r="V15" s="89"/>
      <c r="W15" s="89"/>
      <c r="X15" s="89"/>
      <c r="Y15" s="116">
        <v>6</v>
      </c>
      <c r="Z15" s="89"/>
      <c r="AA15" s="91">
        <v>6</v>
      </c>
      <c r="AB15" s="89"/>
      <c r="AC15" s="31">
        <v>8</v>
      </c>
      <c r="AD15" s="69" t="s">
        <v>75</v>
      </c>
      <c r="AE15" s="72" t="s">
        <v>76</v>
      </c>
      <c r="AF15" s="73" t="s">
        <v>77</v>
      </c>
      <c r="AG15" s="77" t="s">
        <v>107</v>
      </c>
      <c r="AH15" s="89">
        <v>7</v>
      </c>
      <c r="AI15" s="89">
        <v>7</v>
      </c>
      <c r="AJ15" s="89">
        <v>8</v>
      </c>
      <c r="AK15" s="89"/>
      <c r="AL15" s="89"/>
      <c r="AM15" s="90">
        <v>6</v>
      </c>
      <c r="AN15" s="89"/>
      <c r="AO15" s="91">
        <f t="shared" si="2"/>
        <v>6</v>
      </c>
      <c r="AP15" s="89"/>
      <c r="AQ15" s="31">
        <v>8</v>
      </c>
      <c r="AR15" s="69" t="s">
        <v>75</v>
      </c>
      <c r="AS15" s="72" t="s">
        <v>76</v>
      </c>
      <c r="AT15" s="73" t="s">
        <v>77</v>
      </c>
      <c r="AU15" s="77" t="s">
        <v>107</v>
      </c>
      <c r="AV15" s="112">
        <v>7</v>
      </c>
      <c r="AW15" s="112">
        <v>8</v>
      </c>
      <c r="AX15" s="89"/>
      <c r="AY15" s="89"/>
      <c r="AZ15" s="89"/>
      <c r="BA15" s="90">
        <v>7</v>
      </c>
      <c r="BB15" s="89"/>
      <c r="BC15" s="91">
        <f t="shared" si="3"/>
        <v>7</v>
      </c>
      <c r="BD15" s="89"/>
      <c r="BE15" s="31">
        <v>8</v>
      </c>
      <c r="BF15" s="69" t="s">
        <v>75</v>
      </c>
      <c r="BG15" s="72" t="s">
        <v>76</v>
      </c>
      <c r="BH15" s="73" t="s">
        <v>77</v>
      </c>
      <c r="BI15" s="77" t="s">
        <v>107</v>
      </c>
      <c r="BJ15" s="112">
        <v>6</v>
      </c>
      <c r="BK15" s="89"/>
      <c r="BL15" s="89"/>
      <c r="BM15" s="89"/>
      <c r="BN15" s="89"/>
      <c r="BO15" s="90">
        <v>7</v>
      </c>
      <c r="BP15" s="89"/>
      <c r="BQ15" s="91">
        <f t="shared" si="4"/>
        <v>7</v>
      </c>
      <c r="BR15" s="89"/>
      <c r="BS15" s="31">
        <v>8</v>
      </c>
      <c r="BT15" s="69" t="s">
        <v>75</v>
      </c>
      <c r="BU15" s="72" t="s">
        <v>76</v>
      </c>
      <c r="BV15" s="73" t="s">
        <v>77</v>
      </c>
      <c r="BW15" s="77" t="s">
        <v>107</v>
      </c>
      <c r="BX15" s="112">
        <v>8</v>
      </c>
      <c r="BY15" s="89"/>
      <c r="BZ15" s="89"/>
      <c r="CA15" s="89"/>
      <c r="CB15" s="89"/>
      <c r="CC15" s="116">
        <v>6</v>
      </c>
      <c r="CD15" s="89"/>
      <c r="CE15" s="91">
        <f t="shared" si="7"/>
        <v>7</v>
      </c>
      <c r="CF15" s="89"/>
      <c r="CG15" s="31">
        <v>8</v>
      </c>
      <c r="CH15" s="69" t="s">
        <v>75</v>
      </c>
      <c r="CI15" s="72" t="s">
        <v>76</v>
      </c>
      <c r="CJ15" s="73" t="s">
        <v>77</v>
      </c>
      <c r="CK15" s="77" t="s">
        <v>107</v>
      </c>
      <c r="CL15" s="112">
        <v>8</v>
      </c>
      <c r="CM15" s="89"/>
      <c r="CN15" s="89"/>
      <c r="CO15" s="89"/>
      <c r="CP15" s="89"/>
      <c r="CQ15" s="90">
        <v>7</v>
      </c>
      <c r="CR15" s="89"/>
      <c r="CS15" s="91">
        <f t="shared" si="5"/>
        <v>7</v>
      </c>
      <c r="CT15" s="89"/>
      <c r="CU15" s="31">
        <v>8</v>
      </c>
      <c r="CV15" s="69" t="s">
        <v>75</v>
      </c>
      <c r="CW15" s="72" t="s">
        <v>76</v>
      </c>
      <c r="CX15" s="73" t="s">
        <v>77</v>
      </c>
      <c r="CY15" s="77" t="s">
        <v>107</v>
      </c>
      <c r="CZ15" s="112">
        <v>7</v>
      </c>
      <c r="DA15" s="89">
        <v>6</v>
      </c>
      <c r="DB15" s="89"/>
      <c r="DC15" s="89"/>
      <c r="DD15" s="89"/>
      <c r="DE15" s="90">
        <v>5</v>
      </c>
      <c r="DF15" s="89"/>
      <c r="DG15" s="91">
        <f t="shared" si="6"/>
        <v>5</v>
      </c>
      <c r="DH15" s="89"/>
    </row>
    <row r="16" spans="1:112" ht="18" customHeight="1">
      <c r="A16" s="31">
        <v>9</v>
      </c>
      <c r="B16" s="69" t="s">
        <v>78</v>
      </c>
      <c r="C16" s="70" t="s">
        <v>79</v>
      </c>
      <c r="D16" s="71" t="s">
        <v>80</v>
      </c>
      <c r="E16" s="77" t="s">
        <v>108</v>
      </c>
      <c r="F16" s="89">
        <v>0</v>
      </c>
      <c r="G16" s="89">
        <v>0</v>
      </c>
      <c r="H16" s="89"/>
      <c r="I16" s="89"/>
      <c r="J16" s="89"/>
      <c r="K16" s="90">
        <v>0</v>
      </c>
      <c r="L16" s="89"/>
      <c r="M16" s="91">
        <f t="shared" si="0"/>
        <v>0</v>
      </c>
      <c r="N16" s="89"/>
      <c r="O16" s="31">
        <v>9</v>
      </c>
      <c r="P16" s="69" t="s">
        <v>78</v>
      </c>
      <c r="Q16" s="70" t="s">
        <v>79</v>
      </c>
      <c r="R16" s="71" t="s">
        <v>80</v>
      </c>
      <c r="S16" s="77" t="s">
        <v>108</v>
      </c>
      <c r="T16" s="112">
        <v>0</v>
      </c>
      <c r="U16" s="89"/>
      <c r="V16" s="89"/>
      <c r="W16" s="89"/>
      <c r="X16" s="89"/>
      <c r="Y16" s="116">
        <v>0</v>
      </c>
      <c r="Z16" s="89"/>
      <c r="AA16" s="91">
        <f aca="true" t="shared" si="8" ref="AA16:AA23">ROUND((SUM(T16:X16)/1*0.3+Y16*0.7),0)</f>
        <v>0</v>
      </c>
      <c r="AB16" s="89"/>
      <c r="AC16" s="31">
        <v>9</v>
      </c>
      <c r="AD16" s="69" t="s">
        <v>78</v>
      </c>
      <c r="AE16" s="70" t="s">
        <v>79</v>
      </c>
      <c r="AF16" s="71" t="s">
        <v>80</v>
      </c>
      <c r="AG16" s="77" t="s">
        <v>108</v>
      </c>
      <c r="AH16" s="89">
        <v>0</v>
      </c>
      <c r="AI16" s="89">
        <v>0</v>
      </c>
      <c r="AJ16" s="89">
        <v>0</v>
      </c>
      <c r="AK16" s="89"/>
      <c r="AL16" s="89"/>
      <c r="AM16" s="90">
        <v>0</v>
      </c>
      <c r="AN16" s="89"/>
      <c r="AO16" s="91">
        <f t="shared" si="2"/>
        <v>0</v>
      </c>
      <c r="AP16" s="89"/>
      <c r="AQ16" s="31">
        <v>9</v>
      </c>
      <c r="AR16" s="69" t="s">
        <v>78</v>
      </c>
      <c r="AS16" s="70" t="s">
        <v>79</v>
      </c>
      <c r="AT16" s="71" t="s">
        <v>80</v>
      </c>
      <c r="AU16" s="77" t="s">
        <v>108</v>
      </c>
      <c r="AV16" s="112">
        <v>7</v>
      </c>
      <c r="AW16" s="112">
        <v>8</v>
      </c>
      <c r="AX16" s="89"/>
      <c r="AY16" s="89"/>
      <c r="AZ16" s="89"/>
      <c r="BA16" s="90">
        <v>0</v>
      </c>
      <c r="BB16" s="89"/>
      <c r="BC16" s="91">
        <f t="shared" si="3"/>
        <v>2</v>
      </c>
      <c r="BD16" s="89"/>
      <c r="BE16" s="31">
        <v>9</v>
      </c>
      <c r="BF16" s="69" t="s">
        <v>78</v>
      </c>
      <c r="BG16" s="70" t="s">
        <v>79</v>
      </c>
      <c r="BH16" s="71" t="s">
        <v>80</v>
      </c>
      <c r="BI16" s="77" t="s">
        <v>108</v>
      </c>
      <c r="BJ16" s="112">
        <v>0</v>
      </c>
      <c r="BK16" s="89"/>
      <c r="BL16" s="89"/>
      <c r="BM16" s="89"/>
      <c r="BN16" s="89"/>
      <c r="BO16" s="90">
        <v>0</v>
      </c>
      <c r="BP16" s="89"/>
      <c r="BQ16" s="91">
        <f t="shared" si="4"/>
        <v>0</v>
      </c>
      <c r="BR16" s="89"/>
      <c r="BS16" s="31">
        <v>9</v>
      </c>
      <c r="BT16" s="69" t="s">
        <v>78</v>
      </c>
      <c r="BU16" s="70" t="s">
        <v>79</v>
      </c>
      <c r="BV16" s="71" t="s">
        <v>80</v>
      </c>
      <c r="BW16" s="77" t="s">
        <v>108</v>
      </c>
      <c r="BX16" s="112">
        <v>0</v>
      </c>
      <c r="BY16" s="89"/>
      <c r="BZ16" s="89"/>
      <c r="CA16" s="89"/>
      <c r="CB16" s="89"/>
      <c r="CC16" s="116">
        <v>0</v>
      </c>
      <c r="CD16" s="89"/>
      <c r="CE16" s="91">
        <f t="shared" si="7"/>
        <v>0</v>
      </c>
      <c r="CF16" s="89"/>
      <c r="CG16" s="31">
        <v>9</v>
      </c>
      <c r="CH16" s="69" t="s">
        <v>78</v>
      </c>
      <c r="CI16" s="70" t="s">
        <v>79</v>
      </c>
      <c r="CJ16" s="71" t="s">
        <v>80</v>
      </c>
      <c r="CK16" s="77" t="s">
        <v>108</v>
      </c>
      <c r="CL16" s="112">
        <v>0</v>
      </c>
      <c r="CM16" s="89"/>
      <c r="CN16" s="89"/>
      <c r="CO16" s="89"/>
      <c r="CP16" s="89"/>
      <c r="CQ16" s="90">
        <v>0</v>
      </c>
      <c r="CR16" s="89"/>
      <c r="CS16" s="91">
        <f t="shared" si="5"/>
        <v>0</v>
      </c>
      <c r="CT16" s="89"/>
      <c r="CU16" s="31">
        <v>9</v>
      </c>
      <c r="CV16" s="69" t="s">
        <v>78</v>
      </c>
      <c r="CW16" s="70" t="s">
        <v>79</v>
      </c>
      <c r="CX16" s="71" t="s">
        <v>80</v>
      </c>
      <c r="CY16" s="77" t="s">
        <v>108</v>
      </c>
      <c r="CZ16" s="112">
        <v>0</v>
      </c>
      <c r="DA16" s="89">
        <v>0</v>
      </c>
      <c r="DB16" s="89"/>
      <c r="DC16" s="89"/>
      <c r="DD16" s="89"/>
      <c r="DE16" s="90">
        <v>0</v>
      </c>
      <c r="DF16" s="89"/>
      <c r="DG16" s="91">
        <f t="shared" si="6"/>
        <v>0</v>
      </c>
      <c r="DH16" s="89"/>
    </row>
    <row r="17" spans="1:112" ht="18" customHeight="1">
      <c r="A17" s="31">
        <v>10</v>
      </c>
      <c r="B17" s="69" t="s">
        <v>81</v>
      </c>
      <c r="C17" s="70" t="s">
        <v>47</v>
      </c>
      <c r="D17" s="71" t="s">
        <v>80</v>
      </c>
      <c r="E17" s="77" t="s">
        <v>109</v>
      </c>
      <c r="F17" s="89">
        <v>5</v>
      </c>
      <c r="G17" s="89">
        <v>6</v>
      </c>
      <c r="H17" s="89"/>
      <c r="I17" s="89"/>
      <c r="J17" s="89"/>
      <c r="K17" s="90">
        <v>5</v>
      </c>
      <c r="L17" s="89"/>
      <c r="M17" s="91">
        <f t="shared" si="0"/>
        <v>5</v>
      </c>
      <c r="N17" s="89"/>
      <c r="O17" s="31">
        <v>10</v>
      </c>
      <c r="P17" s="69" t="s">
        <v>81</v>
      </c>
      <c r="Q17" s="70" t="s">
        <v>47</v>
      </c>
      <c r="R17" s="71" t="s">
        <v>80</v>
      </c>
      <c r="S17" s="77" t="s">
        <v>109</v>
      </c>
      <c r="T17" s="112">
        <v>8</v>
      </c>
      <c r="U17" s="89"/>
      <c r="V17" s="89"/>
      <c r="W17" s="89"/>
      <c r="X17" s="89"/>
      <c r="Y17" s="116">
        <v>5</v>
      </c>
      <c r="Z17" s="89"/>
      <c r="AA17" s="91">
        <f t="shared" si="8"/>
        <v>6</v>
      </c>
      <c r="AB17" s="89"/>
      <c r="AC17" s="31">
        <v>10</v>
      </c>
      <c r="AD17" s="69" t="s">
        <v>81</v>
      </c>
      <c r="AE17" s="70" t="s">
        <v>47</v>
      </c>
      <c r="AF17" s="71" t="s">
        <v>80</v>
      </c>
      <c r="AG17" s="77" t="s">
        <v>109</v>
      </c>
      <c r="AH17" s="89">
        <v>6</v>
      </c>
      <c r="AI17" s="89">
        <v>6</v>
      </c>
      <c r="AJ17" s="89">
        <v>7</v>
      </c>
      <c r="AK17" s="89"/>
      <c r="AL17" s="89"/>
      <c r="AM17" s="90">
        <v>7</v>
      </c>
      <c r="AN17" s="89"/>
      <c r="AO17" s="91">
        <f t="shared" si="2"/>
        <v>7</v>
      </c>
      <c r="AP17" s="89"/>
      <c r="AQ17" s="31">
        <v>10</v>
      </c>
      <c r="AR17" s="69" t="s">
        <v>81</v>
      </c>
      <c r="AS17" s="70" t="s">
        <v>47</v>
      </c>
      <c r="AT17" s="71" t="s">
        <v>80</v>
      </c>
      <c r="AU17" s="77" t="s">
        <v>109</v>
      </c>
      <c r="AV17" s="112">
        <v>7</v>
      </c>
      <c r="AW17" s="112">
        <v>8</v>
      </c>
      <c r="AX17" s="89"/>
      <c r="AY17" s="89"/>
      <c r="AZ17" s="89"/>
      <c r="BA17" s="90">
        <v>6</v>
      </c>
      <c r="BB17" s="89"/>
      <c r="BC17" s="91">
        <f t="shared" si="3"/>
        <v>6</v>
      </c>
      <c r="BD17" s="89"/>
      <c r="BE17" s="31">
        <v>10</v>
      </c>
      <c r="BF17" s="69" t="s">
        <v>81</v>
      </c>
      <c r="BG17" s="70" t="s">
        <v>47</v>
      </c>
      <c r="BH17" s="71" t="s">
        <v>80</v>
      </c>
      <c r="BI17" s="77" t="s">
        <v>109</v>
      </c>
      <c r="BJ17" s="112">
        <v>7</v>
      </c>
      <c r="BK17" s="89"/>
      <c r="BL17" s="89"/>
      <c r="BM17" s="89"/>
      <c r="BN17" s="89"/>
      <c r="BO17" s="90">
        <v>4</v>
      </c>
      <c r="BP17" s="89"/>
      <c r="BQ17" s="91">
        <f t="shared" si="4"/>
        <v>5</v>
      </c>
      <c r="BR17" s="89"/>
      <c r="BS17" s="31">
        <v>10</v>
      </c>
      <c r="BT17" s="69" t="s">
        <v>81</v>
      </c>
      <c r="BU17" s="70" t="s">
        <v>47</v>
      </c>
      <c r="BV17" s="71" t="s">
        <v>80</v>
      </c>
      <c r="BW17" s="77" t="s">
        <v>109</v>
      </c>
      <c r="BX17" s="112">
        <v>6</v>
      </c>
      <c r="BY17" s="89"/>
      <c r="BZ17" s="89"/>
      <c r="CA17" s="89"/>
      <c r="CB17" s="89"/>
      <c r="CC17" s="116">
        <v>2</v>
      </c>
      <c r="CD17" s="89">
        <v>5</v>
      </c>
      <c r="CE17" s="91">
        <f t="shared" si="7"/>
        <v>3</v>
      </c>
      <c r="CF17" s="91">
        <f>ROUND((SUM(BX17:CB17)/1*0.3+CD17*0.7),0)</f>
        <v>5</v>
      </c>
      <c r="CG17" s="31">
        <v>10</v>
      </c>
      <c r="CH17" s="69" t="s">
        <v>81</v>
      </c>
      <c r="CI17" s="70" t="s">
        <v>47</v>
      </c>
      <c r="CJ17" s="71" t="s">
        <v>80</v>
      </c>
      <c r="CK17" s="77" t="s">
        <v>109</v>
      </c>
      <c r="CL17" s="112">
        <v>5</v>
      </c>
      <c r="CM17" s="89"/>
      <c r="CN17" s="89"/>
      <c r="CO17" s="89"/>
      <c r="CP17" s="89"/>
      <c r="CQ17" s="90">
        <v>5</v>
      </c>
      <c r="CR17" s="89"/>
      <c r="CS17" s="91">
        <f t="shared" si="5"/>
        <v>5</v>
      </c>
      <c r="CT17" s="89"/>
      <c r="CU17" s="31">
        <v>10</v>
      </c>
      <c r="CV17" s="69" t="s">
        <v>81</v>
      </c>
      <c r="CW17" s="70" t="s">
        <v>47</v>
      </c>
      <c r="CX17" s="71" t="s">
        <v>80</v>
      </c>
      <c r="CY17" s="77" t="s">
        <v>109</v>
      </c>
      <c r="CZ17" s="112">
        <v>7</v>
      </c>
      <c r="DA17" s="89">
        <v>8</v>
      </c>
      <c r="DB17" s="89"/>
      <c r="DC17" s="89"/>
      <c r="DD17" s="89"/>
      <c r="DE17" s="90">
        <v>5</v>
      </c>
      <c r="DF17" s="89"/>
      <c r="DG17" s="91">
        <f t="shared" si="6"/>
        <v>6</v>
      </c>
      <c r="DH17" s="89"/>
    </row>
    <row r="18" spans="1:112" ht="18" customHeight="1">
      <c r="A18" s="31">
        <v>11</v>
      </c>
      <c r="B18" s="69" t="s">
        <v>83</v>
      </c>
      <c r="C18" s="70" t="s">
        <v>51</v>
      </c>
      <c r="D18" s="71" t="s">
        <v>84</v>
      </c>
      <c r="E18" s="77" t="s">
        <v>111</v>
      </c>
      <c r="F18" s="89">
        <v>7</v>
      </c>
      <c r="G18" s="89">
        <v>7</v>
      </c>
      <c r="H18" s="89"/>
      <c r="I18" s="89"/>
      <c r="J18" s="89"/>
      <c r="K18" s="90">
        <v>6</v>
      </c>
      <c r="L18" s="89"/>
      <c r="M18" s="91">
        <f t="shared" si="0"/>
        <v>6</v>
      </c>
      <c r="N18" s="89"/>
      <c r="O18" s="31">
        <v>11</v>
      </c>
      <c r="P18" s="69" t="s">
        <v>83</v>
      </c>
      <c r="Q18" s="70" t="s">
        <v>51</v>
      </c>
      <c r="R18" s="71" t="s">
        <v>84</v>
      </c>
      <c r="S18" s="77" t="s">
        <v>111</v>
      </c>
      <c r="T18" s="112">
        <v>7</v>
      </c>
      <c r="U18" s="89"/>
      <c r="V18" s="89"/>
      <c r="W18" s="89"/>
      <c r="X18" s="89"/>
      <c r="Y18" s="116">
        <v>7</v>
      </c>
      <c r="Z18" s="89"/>
      <c r="AA18" s="91">
        <f t="shared" si="8"/>
        <v>7</v>
      </c>
      <c r="AB18" s="91"/>
      <c r="AC18" s="31">
        <v>11</v>
      </c>
      <c r="AD18" s="69" t="s">
        <v>83</v>
      </c>
      <c r="AE18" s="70" t="s">
        <v>51</v>
      </c>
      <c r="AF18" s="71" t="s">
        <v>84</v>
      </c>
      <c r="AG18" s="77" t="s">
        <v>111</v>
      </c>
      <c r="AH18" s="89">
        <v>6</v>
      </c>
      <c r="AI18" s="89">
        <v>7</v>
      </c>
      <c r="AJ18" s="89">
        <v>7</v>
      </c>
      <c r="AK18" s="89"/>
      <c r="AL18" s="89"/>
      <c r="AM18" s="90">
        <v>0</v>
      </c>
      <c r="AN18" s="89">
        <v>5</v>
      </c>
      <c r="AO18" s="91">
        <f t="shared" si="2"/>
        <v>2</v>
      </c>
      <c r="AP18" s="91">
        <f>ROUND((SUM(AH18:AL18)/3*0.3+AN18*0.7),0)</f>
        <v>6</v>
      </c>
      <c r="AQ18" s="31">
        <v>11</v>
      </c>
      <c r="AR18" s="69" t="s">
        <v>83</v>
      </c>
      <c r="AS18" s="70" t="s">
        <v>51</v>
      </c>
      <c r="AT18" s="71" t="s">
        <v>84</v>
      </c>
      <c r="AU18" s="77" t="s">
        <v>111</v>
      </c>
      <c r="AV18" s="112">
        <v>7</v>
      </c>
      <c r="AW18" s="112">
        <v>8</v>
      </c>
      <c r="AX18" s="89"/>
      <c r="AY18" s="89"/>
      <c r="AZ18" s="89"/>
      <c r="BA18" s="90">
        <v>5</v>
      </c>
      <c r="BB18" s="89"/>
      <c r="BC18" s="91">
        <f t="shared" si="3"/>
        <v>6</v>
      </c>
      <c r="BD18" s="89"/>
      <c r="BE18" s="31">
        <v>11</v>
      </c>
      <c r="BF18" s="69" t="s">
        <v>83</v>
      </c>
      <c r="BG18" s="70" t="s">
        <v>51</v>
      </c>
      <c r="BH18" s="71" t="s">
        <v>84</v>
      </c>
      <c r="BI18" s="77" t="s">
        <v>111</v>
      </c>
      <c r="BJ18" s="112">
        <v>6</v>
      </c>
      <c r="BK18" s="89"/>
      <c r="BL18" s="89"/>
      <c r="BM18" s="89"/>
      <c r="BN18" s="89"/>
      <c r="BO18" s="90">
        <v>9</v>
      </c>
      <c r="BP18" s="89"/>
      <c r="BQ18" s="91">
        <f t="shared" si="4"/>
        <v>8</v>
      </c>
      <c r="BR18" s="89"/>
      <c r="BS18" s="31">
        <v>11</v>
      </c>
      <c r="BT18" s="69" t="s">
        <v>83</v>
      </c>
      <c r="BU18" s="70" t="s">
        <v>51</v>
      </c>
      <c r="BV18" s="71" t="s">
        <v>84</v>
      </c>
      <c r="BW18" s="77" t="s">
        <v>111</v>
      </c>
      <c r="BX18" s="112">
        <v>8</v>
      </c>
      <c r="BY18" s="89"/>
      <c r="BZ18" s="89"/>
      <c r="CA18" s="89"/>
      <c r="CB18" s="89"/>
      <c r="CC18" s="116">
        <v>5</v>
      </c>
      <c r="CD18" s="89"/>
      <c r="CE18" s="91">
        <f t="shared" si="7"/>
        <v>6</v>
      </c>
      <c r="CF18" s="89"/>
      <c r="CG18" s="31">
        <v>11</v>
      </c>
      <c r="CH18" s="69" t="s">
        <v>83</v>
      </c>
      <c r="CI18" s="70" t="s">
        <v>51</v>
      </c>
      <c r="CJ18" s="71" t="s">
        <v>84</v>
      </c>
      <c r="CK18" s="77" t="s">
        <v>111</v>
      </c>
      <c r="CL18" s="112">
        <v>8</v>
      </c>
      <c r="CM18" s="89"/>
      <c r="CN18" s="89"/>
      <c r="CO18" s="89"/>
      <c r="CP18" s="89"/>
      <c r="CQ18" s="90">
        <v>9</v>
      </c>
      <c r="CR18" s="89"/>
      <c r="CS18" s="91">
        <f t="shared" si="5"/>
        <v>9</v>
      </c>
      <c r="CT18" s="89"/>
      <c r="CU18" s="31">
        <v>11</v>
      </c>
      <c r="CV18" s="69" t="s">
        <v>83</v>
      </c>
      <c r="CW18" s="70" t="s">
        <v>51</v>
      </c>
      <c r="CX18" s="71" t="s">
        <v>84</v>
      </c>
      <c r="CY18" s="77" t="s">
        <v>111</v>
      </c>
      <c r="CZ18" s="112">
        <v>8</v>
      </c>
      <c r="DA18" s="89">
        <v>8</v>
      </c>
      <c r="DB18" s="89"/>
      <c r="DC18" s="89"/>
      <c r="DD18" s="89"/>
      <c r="DE18" s="90">
        <v>6</v>
      </c>
      <c r="DF18" s="89"/>
      <c r="DG18" s="91">
        <f t="shared" si="6"/>
        <v>7</v>
      </c>
      <c r="DH18" s="89"/>
    </row>
    <row r="19" spans="1:112" ht="18" customHeight="1">
      <c r="A19" s="31">
        <v>12</v>
      </c>
      <c r="B19" s="69" t="s">
        <v>85</v>
      </c>
      <c r="C19" s="70" t="s">
        <v>52</v>
      </c>
      <c r="D19" s="71" t="s">
        <v>86</v>
      </c>
      <c r="E19" s="77" t="s">
        <v>112</v>
      </c>
      <c r="F19" s="89">
        <v>0</v>
      </c>
      <c r="G19" s="89">
        <v>0</v>
      </c>
      <c r="H19" s="89"/>
      <c r="I19" s="89"/>
      <c r="J19" s="89"/>
      <c r="K19" s="90">
        <v>0</v>
      </c>
      <c r="L19" s="89"/>
      <c r="M19" s="91">
        <f t="shared" si="0"/>
        <v>0</v>
      </c>
      <c r="N19" s="89"/>
      <c r="O19" s="31">
        <v>12</v>
      </c>
      <c r="P19" s="69" t="s">
        <v>85</v>
      </c>
      <c r="Q19" s="70" t="s">
        <v>52</v>
      </c>
      <c r="R19" s="71" t="s">
        <v>86</v>
      </c>
      <c r="S19" s="77" t="s">
        <v>112</v>
      </c>
      <c r="T19" s="112">
        <v>5</v>
      </c>
      <c r="U19" s="89"/>
      <c r="V19" s="89"/>
      <c r="W19" s="89"/>
      <c r="X19" s="89"/>
      <c r="Y19" s="116">
        <v>0</v>
      </c>
      <c r="Z19" s="89"/>
      <c r="AA19" s="91">
        <f t="shared" si="8"/>
        <v>2</v>
      </c>
      <c r="AB19" s="89"/>
      <c r="AC19" s="31">
        <v>12</v>
      </c>
      <c r="AD19" s="69" t="s">
        <v>85</v>
      </c>
      <c r="AE19" s="70" t="s">
        <v>52</v>
      </c>
      <c r="AF19" s="71" t="s">
        <v>86</v>
      </c>
      <c r="AG19" s="77" t="s">
        <v>112</v>
      </c>
      <c r="AH19" s="89">
        <v>0</v>
      </c>
      <c r="AI19" s="89">
        <v>0</v>
      </c>
      <c r="AJ19" s="89">
        <v>0</v>
      </c>
      <c r="AK19" s="89"/>
      <c r="AL19" s="89"/>
      <c r="AM19" s="90">
        <v>0</v>
      </c>
      <c r="AN19" s="89"/>
      <c r="AO19" s="91">
        <f t="shared" si="2"/>
        <v>0</v>
      </c>
      <c r="AP19" s="89"/>
      <c r="AQ19" s="31">
        <v>12</v>
      </c>
      <c r="AR19" s="69" t="s">
        <v>85</v>
      </c>
      <c r="AS19" s="70" t="s">
        <v>52</v>
      </c>
      <c r="AT19" s="71" t="s">
        <v>86</v>
      </c>
      <c r="AU19" s="77" t="s">
        <v>112</v>
      </c>
      <c r="AV19" s="112">
        <v>7</v>
      </c>
      <c r="AW19" s="112">
        <v>7</v>
      </c>
      <c r="AX19" s="89"/>
      <c r="AY19" s="89"/>
      <c r="AZ19" s="89"/>
      <c r="BA19" s="90">
        <v>5</v>
      </c>
      <c r="BB19" s="89"/>
      <c r="BC19" s="91">
        <f t="shared" si="3"/>
        <v>6</v>
      </c>
      <c r="BD19" s="91"/>
      <c r="BE19" s="31">
        <v>12</v>
      </c>
      <c r="BF19" s="69" t="s">
        <v>85</v>
      </c>
      <c r="BG19" s="70" t="s">
        <v>52</v>
      </c>
      <c r="BH19" s="71" t="s">
        <v>86</v>
      </c>
      <c r="BI19" s="77" t="s">
        <v>112</v>
      </c>
      <c r="BJ19" s="112">
        <v>6</v>
      </c>
      <c r="BK19" s="89"/>
      <c r="BL19" s="89"/>
      <c r="BM19" s="89"/>
      <c r="BN19" s="89"/>
      <c r="BO19" s="90">
        <v>5</v>
      </c>
      <c r="BP19" s="89"/>
      <c r="BQ19" s="91">
        <f t="shared" si="4"/>
        <v>5</v>
      </c>
      <c r="BR19" s="89"/>
      <c r="BS19" s="31">
        <v>12</v>
      </c>
      <c r="BT19" s="69" t="s">
        <v>85</v>
      </c>
      <c r="BU19" s="70" t="s">
        <v>52</v>
      </c>
      <c r="BV19" s="71" t="s">
        <v>86</v>
      </c>
      <c r="BW19" s="77" t="s">
        <v>112</v>
      </c>
      <c r="BX19" s="112">
        <v>6</v>
      </c>
      <c r="BY19" s="89"/>
      <c r="BZ19" s="89"/>
      <c r="CA19" s="89"/>
      <c r="CB19" s="89"/>
      <c r="CC19" s="116">
        <v>7</v>
      </c>
      <c r="CD19" s="89"/>
      <c r="CE19" s="91">
        <f t="shared" si="7"/>
        <v>7</v>
      </c>
      <c r="CF19" s="89"/>
      <c r="CG19" s="31">
        <v>12</v>
      </c>
      <c r="CH19" s="69" t="s">
        <v>85</v>
      </c>
      <c r="CI19" s="70" t="s">
        <v>52</v>
      </c>
      <c r="CJ19" s="71" t="s">
        <v>86</v>
      </c>
      <c r="CK19" s="77" t="s">
        <v>112</v>
      </c>
      <c r="CL19" s="112">
        <v>5</v>
      </c>
      <c r="CM19" s="89"/>
      <c r="CN19" s="89"/>
      <c r="CO19" s="89"/>
      <c r="CP19" s="89"/>
      <c r="CQ19" s="90">
        <v>4</v>
      </c>
      <c r="CR19" s="89"/>
      <c r="CS19" s="91">
        <f t="shared" si="5"/>
        <v>4</v>
      </c>
      <c r="CT19" s="91"/>
      <c r="CU19" s="31">
        <v>12</v>
      </c>
      <c r="CV19" s="69" t="s">
        <v>85</v>
      </c>
      <c r="CW19" s="70" t="s">
        <v>52</v>
      </c>
      <c r="CX19" s="71" t="s">
        <v>86</v>
      </c>
      <c r="CY19" s="77" t="s">
        <v>112</v>
      </c>
      <c r="CZ19" s="112">
        <v>6</v>
      </c>
      <c r="DA19" s="89">
        <v>6</v>
      </c>
      <c r="DB19" s="89"/>
      <c r="DC19" s="89"/>
      <c r="DD19" s="89"/>
      <c r="DE19" s="90">
        <v>5</v>
      </c>
      <c r="DF19" s="89"/>
      <c r="DG19" s="91">
        <f t="shared" si="6"/>
        <v>5</v>
      </c>
      <c r="DH19" s="91"/>
    </row>
    <row r="20" spans="1:112" ht="18" customHeight="1">
      <c r="A20" s="31">
        <v>13</v>
      </c>
      <c r="B20" s="69" t="s">
        <v>88</v>
      </c>
      <c r="C20" s="70" t="s">
        <v>51</v>
      </c>
      <c r="D20" s="71" t="s">
        <v>48</v>
      </c>
      <c r="E20" s="77" t="s">
        <v>114</v>
      </c>
      <c r="F20" s="89">
        <v>0</v>
      </c>
      <c r="G20" s="89">
        <v>0</v>
      </c>
      <c r="H20" s="93"/>
      <c r="I20" s="93"/>
      <c r="J20" s="93"/>
      <c r="K20" s="126">
        <v>0</v>
      </c>
      <c r="L20" s="93"/>
      <c r="M20" s="91">
        <f t="shared" si="0"/>
        <v>0</v>
      </c>
      <c r="N20" s="91"/>
      <c r="O20" s="31">
        <v>13</v>
      </c>
      <c r="P20" s="69" t="s">
        <v>88</v>
      </c>
      <c r="Q20" s="70" t="s">
        <v>51</v>
      </c>
      <c r="R20" s="71" t="s">
        <v>48</v>
      </c>
      <c r="S20" s="77" t="s">
        <v>114</v>
      </c>
      <c r="T20" s="113">
        <v>7</v>
      </c>
      <c r="U20" s="93"/>
      <c r="V20" s="93"/>
      <c r="W20" s="93"/>
      <c r="X20" s="93"/>
      <c r="Y20" s="117">
        <v>0</v>
      </c>
      <c r="Z20" s="93"/>
      <c r="AA20" s="91">
        <f t="shared" si="8"/>
        <v>2</v>
      </c>
      <c r="AB20" s="93"/>
      <c r="AC20" s="31">
        <v>13</v>
      </c>
      <c r="AD20" s="69" t="s">
        <v>88</v>
      </c>
      <c r="AE20" s="70" t="s">
        <v>51</v>
      </c>
      <c r="AF20" s="71" t="s">
        <v>48</v>
      </c>
      <c r="AG20" s="77" t="s">
        <v>114</v>
      </c>
      <c r="AH20" s="89">
        <v>0</v>
      </c>
      <c r="AI20" s="89">
        <v>0</v>
      </c>
      <c r="AJ20" s="89">
        <v>0</v>
      </c>
      <c r="AK20" s="93"/>
      <c r="AL20" s="93"/>
      <c r="AM20" s="126">
        <v>0</v>
      </c>
      <c r="AN20" s="93"/>
      <c r="AO20" s="91">
        <f t="shared" si="2"/>
        <v>0</v>
      </c>
      <c r="AP20" s="93"/>
      <c r="AQ20" s="31">
        <v>13</v>
      </c>
      <c r="AR20" s="69" t="s">
        <v>88</v>
      </c>
      <c r="AS20" s="70" t="s">
        <v>51</v>
      </c>
      <c r="AT20" s="71" t="s">
        <v>48</v>
      </c>
      <c r="AU20" s="77" t="s">
        <v>114</v>
      </c>
      <c r="AV20" s="113">
        <v>6</v>
      </c>
      <c r="AW20" s="113">
        <v>7</v>
      </c>
      <c r="AX20" s="93"/>
      <c r="AY20" s="93"/>
      <c r="AZ20" s="93"/>
      <c r="BA20" s="126">
        <v>0</v>
      </c>
      <c r="BB20" s="93"/>
      <c r="BC20" s="91">
        <f t="shared" si="3"/>
        <v>2</v>
      </c>
      <c r="BD20" s="93"/>
      <c r="BE20" s="31">
        <v>13</v>
      </c>
      <c r="BF20" s="69" t="s">
        <v>88</v>
      </c>
      <c r="BG20" s="70" t="s">
        <v>51</v>
      </c>
      <c r="BH20" s="71" t="s">
        <v>48</v>
      </c>
      <c r="BI20" s="77" t="s">
        <v>114</v>
      </c>
      <c r="BJ20" s="113">
        <v>6</v>
      </c>
      <c r="BK20" s="93"/>
      <c r="BL20" s="93"/>
      <c r="BM20" s="93"/>
      <c r="BN20" s="93"/>
      <c r="BO20" s="126">
        <v>0</v>
      </c>
      <c r="BP20" s="93"/>
      <c r="BQ20" s="91">
        <f t="shared" si="4"/>
        <v>2</v>
      </c>
      <c r="BR20" s="93"/>
      <c r="BS20" s="31">
        <v>13</v>
      </c>
      <c r="BT20" s="69" t="s">
        <v>88</v>
      </c>
      <c r="BU20" s="70" t="s">
        <v>51</v>
      </c>
      <c r="BV20" s="71" t="s">
        <v>48</v>
      </c>
      <c r="BW20" s="77" t="s">
        <v>114</v>
      </c>
      <c r="BX20" s="113">
        <v>0</v>
      </c>
      <c r="BY20" s="93"/>
      <c r="BZ20" s="93"/>
      <c r="CA20" s="93"/>
      <c r="CB20" s="93"/>
      <c r="CC20" s="117">
        <v>0</v>
      </c>
      <c r="CD20" s="93"/>
      <c r="CE20" s="91">
        <f t="shared" si="7"/>
        <v>0</v>
      </c>
      <c r="CF20" s="93"/>
      <c r="CG20" s="31">
        <v>13</v>
      </c>
      <c r="CH20" s="69" t="s">
        <v>88</v>
      </c>
      <c r="CI20" s="70" t="s">
        <v>51</v>
      </c>
      <c r="CJ20" s="71" t="s">
        <v>48</v>
      </c>
      <c r="CK20" s="77" t="s">
        <v>114</v>
      </c>
      <c r="CL20" s="113">
        <v>0</v>
      </c>
      <c r="CM20" s="93"/>
      <c r="CN20" s="93"/>
      <c r="CO20" s="93"/>
      <c r="CP20" s="93"/>
      <c r="CQ20" s="126">
        <v>0</v>
      </c>
      <c r="CR20" s="93"/>
      <c r="CS20" s="91">
        <f t="shared" si="5"/>
        <v>0</v>
      </c>
      <c r="CT20" s="91"/>
      <c r="CU20" s="31">
        <v>13</v>
      </c>
      <c r="CV20" s="69" t="s">
        <v>88</v>
      </c>
      <c r="CW20" s="70" t="s">
        <v>51</v>
      </c>
      <c r="CX20" s="71" t="s">
        <v>48</v>
      </c>
      <c r="CY20" s="77" t="s">
        <v>114</v>
      </c>
      <c r="CZ20" s="113">
        <v>6</v>
      </c>
      <c r="DA20" s="93">
        <v>6</v>
      </c>
      <c r="DB20" s="93"/>
      <c r="DC20" s="93"/>
      <c r="DD20" s="93"/>
      <c r="DE20" s="94">
        <v>0</v>
      </c>
      <c r="DF20" s="93"/>
      <c r="DG20" s="91">
        <f t="shared" si="6"/>
        <v>2</v>
      </c>
      <c r="DH20" s="91"/>
    </row>
    <row r="21" spans="1:112" ht="18" customHeight="1">
      <c r="A21" s="31">
        <v>14</v>
      </c>
      <c r="B21" s="69" t="s">
        <v>89</v>
      </c>
      <c r="C21" s="70" t="s">
        <v>73</v>
      </c>
      <c r="D21" s="71" t="s">
        <v>90</v>
      </c>
      <c r="E21" s="77" t="s">
        <v>115</v>
      </c>
      <c r="F21" s="89">
        <v>0</v>
      </c>
      <c r="G21" s="89">
        <v>0</v>
      </c>
      <c r="H21" s="93"/>
      <c r="I21" s="93"/>
      <c r="J21" s="93"/>
      <c r="K21" s="126">
        <v>0</v>
      </c>
      <c r="L21" s="93"/>
      <c r="M21" s="91">
        <f t="shared" si="0"/>
        <v>0</v>
      </c>
      <c r="N21" s="91"/>
      <c r="O21" s="31">
        <v>14</v>
      </c>
      <c r="P21" s="69" t="s">
        <v>89</v>
      </c>
      <c r="Q21" s="70" t="s">
        <v>73</v>
      </c>
      <c r="R21" s="71" t="s">
        <v>90</v>
      </c>
      <c r="S21" s="77" t="s">
        <v>115</v>
      </c>
      <c r="T21" s="113">
        <v>7</v>
      </c>
      <c r="U21" s="93"/>
      <c r="V21" s="93"/>
      <c r="W21" s="93"/>
      <c r="X21" s="93"/>
      <c r="Y21" s="117">
        <v>0</v>
      </c>
      <c r="Z21" s="93"/>
      <c r="AA21" s="91">
        <f t="shared" si="8"/>
        <v>2</v>
      </c>
      <c r="AB21" s="91"/>
      <c r="AC21" s="31">
        <v>14</v>
      </c>
      <c r="AD21" s="69" t="s">
        <v>89</v>
      </c>
      <c r="AE21" s="70" t="s">
        <v>73</v>
      </c>
      <c r="AF21" s="71" t="s">
        <v>90</v>
      </c>
      <c r="AG21" s="77" t="s">
        <v>115</v>
      </c>
      <c r="AH21" s="89">
        <v>0</v>
      </c>
      <c r="AI21" s="89">
        <v>0</v>
      </c>
      <c r="AJ21" s="89">
        <v>0</v>
      </c>
      <c r="AK21" s="93"/>
      <c r="AL21" s="93"/>
      <c r="AM21" s="126">
        <v>0</v>
      </c>
      <c r="AN21" s="93"/>
      <c r="AO21" s="91">
        <f t="shared" si="2"/>
        <v>0</v>
      </c>
      <c r="AP21" s="93"/>
      <c r="AQ21" s="31">
        <v>14</v>
      </c>
      <c r="AR21" s="69" t="s">
        <v>89</v>
      </c>
      <c r="AS21" s="70" t="s">
        <v>73</v>
      </c>
      <c r="AT21" s="71" t="s">
        <v>90</v>
      </c>
      <c r="AU21" s="77" t="s">
        <v>115</v>
      </c>
      <c r="AV21" s="113">
        <v>7</v>
      </c>
      <c r="AW21" s="113">
        <v>7</v>
      </c>
      <c r="AX21" s="93"/>
      <c r="AY21" s="93"/>
      <c r="AZ21" s="93"/>
      <c r="BA21" s="126">
        <v>0</v>
      </c>
      <c r="BB21" s="93">
        <v>4</v>
      </c>
      <c r="BC21" s="91">
        <f t="shared" si="3"/>
        <v>2</v>
      </c>
      <c r="BD21" s="91">
        <f>ROUND((SUM(AV21:AZ21)/2*0.3+BB21*0.7),0)</f>
        <v>5</v>
      </c>
      <c r="BE21" s="31">
        <v>14</v>
      </c>
      <c r="BF21" s="69" t="s">
        <v>89</v>
      </c>
      <c r="BG21" s="70" t="s">
        <v>73</v>
      </c>
      <c r="BH21" s="71" t="s">
        <v>90</v>
      </c>
      <c r="BI21" s="77" t="s">
        <v>115</v>
      </c>
      <c r="BJ21" s="113">
        <v>0</v>
      </c>
      <c r="BK21" s="93"/>
      <c r="BL21" s="93"/>
      <c r="BM21" s="93"/>
      <c r="BN21" s="93"/>
      <c r="BO21" s="126">
        <v>0</v>
      </c>
      <c r="BP21" s="93"/>
      <c r="BQ21" s="91">
        <f t="shared" si="4"/>
        <v>0</v>
      </c>
      <c r="BR21" s="91"/>
      <c r="BS21" s="31">
        <v>14</v>
      </c>
      <c r="BT21" s="69" t="s">
        <v>89</v>
      </c>
      <c r="BU21" s="70" t="s">
        <v>73</v>
      </c>
      <c r="BV21" s="71" t="s">
        <v>90</v>
      </c>
      <c r="BW21" s="77" t="s">
        <v>115</v>
      </c>
      <c r="BX21" s="113">
        <v>0</v>
      </c>
      <c r="BY21" s="93"/>
      <c r="BZ21" s="93"/>
      <c r="CA21" s="93"/>
      <c r="CB21" s="93"/>
      <c r="CC21" s="117">
        <v>0</v>
      </c>
      <c r="CD21" s="93"/>
      <c r="CE21" s="91">
        <f t="shared" si="7"/>
        <v>0</v>
      </c>
      <c r="CF21" s="93"/>
      <c r="CG21" s="31">
        <v>14</v>
      </c>
      <c r="CH21" s="69" t="s">
        <v>89</v>
      </c>
      <c r="CI21" s="70" t="s">
        <v>73</v>
      </c>
      <c r="CJ21" s="71" t="s">
        <v>90</v>
      </c>
      <c r="CK21" s="77" t="s">
        <v>115</v>
      </c>
      <c r="CL21" s="113">
        <v>8</v>
      </c>
      <c r="CM21" s="93" t="s">
        <v>245</v>
      </c>
      <c r="CN21" s="93"/>
      <c r="CO21" s="93"/>
      <c r="CP21" s="93"/>
      <c r="CQ21" s="126">
        <v>4</v>
      </c>
      <c r="CR21" s="93"/>
      <c r="CS21" s="91">
        <f>ROUND((SUM(CL21:CP21)/1*0.3+CQ21*0.7),0)</f>
        <v>5</v>
      </c>
      <c r="CT21" s="91"/>
      <c r="CU21" s="31">
        <v>14</v>
      </c>
      <c r="CV21" s="69" t="s">
        <v>89</v>
      </c>
      <c r="CW21" s="70" t="s">
        <v>73</v>
      </c>
      <c r="CX21" s="71" t="s">
        <v>90</v>
      </c>
      <c r="CY21" s="77" t="s">
        <v>115</v>
      </c>
      <c r="CZ21" s="113">
        <v>0</v>
      </c>
      <c r="DA21" s="93">
        <v>0</v>
      </c>
      <c r="DB21" s="93"/>
      <c r="DC21" s="93"/>
      <c r="DD21" s="93"/>
      <c r="DE21" s="94">
        <v>0</v>
      </c>
      <c r="DF21" s="93"/>
      <c r="DG21" s="91">
        <f t="shared" si="6"/>
        <v>0</v>
      </c>
      <c r="DH21" s="91"/>
    </row>
    <row r="22" spans="1:112" ht="18" customHeight="1">
      <c r="A22" s="31">
        <v>15</v>
      </c>
      <c r="B22" s="69" t="s">
        <v>94</v>
      </c>
      <c r="C22" s="70" t="s">
        <v>44</v>
      </c>
      <c r="D22" s="71" t="s">
        <v>95</v>
      </c>
      <c r="E22" s="77" t="s">
        <v>117</v>
      </c>
      <c r="F22" s="89">
        <v>0</v>
      </c>
      <c r="G22" s="89">
        <v>0</v>
      </c>
      <c r="H22" s="107"/>
      <c r="I22" s="107"/>
      <c r="J22" s="107"/>
      <c r="K22" s="127">
        <v>0</v>
      </c>
      <c r="L22" s="107"/>
      <c r="M22" s="91">
        <f t="shared" si="0"/>
        <v>0</v>
      </c>
      <c r="N22" s="107"/>
      <c r="O22" s="31">
        <v>15</v>
      </c>
      <c r="P22" s="69" t="s">
        <v>94</v>
      </c>
      <c r="Q22" s="70" t="s">
        <v>44</v>
      </c>
      <c r="R22" s="71" t="s">
        <v>95</v>
      </c>
      <c r="S22" s="77" t="s">
        <v>117</v>
      </c>
      <c r="T22" s="114">
        <v>0</v>
      </c>
      <c r="U22" s="107"/>
      <c r="V22" s="107"/>
      <c r="W22" s="107"/>
      <c r="X22" s="107"/>
      <c r="Y22" s="118">
        <v>0</v>
      </c>
      <c r="Z22" s="107"/>
      <c r="AA22" s="91">
        <f t="shared" si="8"/>
        <v>0</v>
      </c>
      <c r="AB22" s="107"/>
      <c r="AC22" s="31">
        <v>15</v>
      </c>
      <c r="AD22" s="69" t="s">
        <v>94</v>
      </c>
      <c r="AE22" s="70" t="s">
        <v>44</v>
      </c>
      <c r="AF22" s="71" t="s">
        <v>95</v>
      </c>
      <c r="AG22" s="77" t="s">
        <v>117</v>
      </c>
      <c r="AH22" s="89">
        <v>0</v>
      </c>
      <c r="AI22" s="89">
        <v>0</v>
      </c>
      <c r="AJ22" s="89">
        <v>0</v>
      </c>
      <c r="AK22" s="107"/>
      <c r="AL22" s="107"/>
      <c r="AM22" s="127">
        <v>0</v>
      </c>
      <c r="AN22" s="107"/>
      <c r="AO22" s="91">
        <f t="shared" si="2"/>
        <v>0</v>
      </c>
      <c r="AP22" s="107"/>
      <c r="AQ22" s="31">
        <v>15</v>
      </c>
      <c r="AR22" s="69" t="s">
        <v>94</v>
      </c>
      <c r="AS22" s="70" t="s">
        <v>44</v>
      </c>
      <c r="AT22" s="71" t="s">
        <v>95</v>
      </c>
      <c r="AU22" s="77" t="s">
        <v>117</v>
      </c>
      <c r="AV22" s="114">
        <v>0</v>
      </c>
      <c r="AW22" s="114">
        <v>0</v>
      </c>
      <c r="AX22" s="107"/>
      <c r="AY22" s="107"/>
      <c r="AZ22" s="107"/>
      <c r="BA22" s="127">
        <v>0</v>
      </c>
      <c r="BB22" s="107"/>
      <c r="BC22" s="91">
        <f t="shared" si="3"/>
        <v>0</v>
      </c>
      <c r="BD22" s="107"/>
      <c r="BE22" s="31">
        <v>15</v>
      </c>
      <c r="BF22" s="69" t="s">
        <v>94</v>
      </c>
      <c r="BG22" s="70" t="s">
        <v>44</v>
      </c>
      <c r="BH22" s="71" t="s">
        <v>95</v>
      </c>
      <c r="BI22" s="77" t="s">
        <v>117</v>
      </c>
      <c r="BJ22" s="114">
        <v>0</v>
      </c>
      <c r="BK22" s="107"/>
      <c r="BL22" s="107"/>
      <c r="BM22" s="107"/>
      <c r="BN22" s="107"/>
      <c r="BO22" s="127">
        <v>0</v>
      </c>
      <c r="BP22" s="107"/>
      <c r="BQ22" s="91">
        <f t="shared" si="4"/>
        <v>0</v>
      </c>
      <c r="BR22" s="107"/>
      <c r="BS22" s="31">
        <v>15</v>
      </c>
      <c r="BT22" s="69" t="s">
        <v>94</v>
      </c>
      <c r="BU22" s="70" t="s">
        <v>44</v>
      </c>
      <c r="BV22" s="71" t="s">
        <v>95</v>
      </c>
      <c r="BW22" s="77" t="s">
        <v>117</v>
      </c>
      <c r="BX22" s="114">
        <v>0</v>
      </c>
      <c r="BY22" s="107"/>
      <c r="BZ22" s="107"/>
      <c r="CA22" s="107"/>
      <c r="CB22" s="107"/>
      <c r="CC22" s="118">
        <v>0</v>
      </c>
      <c r="CD22" s="107"/>
      <c r="CE22" s="91">
        <f t="shared" si="7"/>
        <v>0</v>
      </c>
      <c r="CF22" s="107"/>
      <c r="CG22" s="31">
        <v>15</v>
      </c>
      <c r="CH22" s="69" t="s">
        <v>94</v>
      </c>
      <c r="CI22" s="70" t="s">
        <v>44</v>
      </c>
      <c r="CJ22" s="71" t="s">
        <v>95</v>
      </c>
      <c r="CK22" s="77" t="s">
        <v>117</v>
      </c>
      <c r="CL22" s="114">
        <v>0</v>
      </c>
      <c r="CM22" s="107"/>
      <c r="CN22" s="107"/>
      <c r="CO22" s="107"/>
      <c r="CP22" s="107"/>
      <c r="CQ22" s="127">
        <v>0</v>
      </c>
      <c r="CR22" s="107"/>
      <c r="CS22" s="91">
        <f t="shared" si="5"/>
        <v>0</v>
      </c>
      <c r="CT22" s="107"/>
      <c r="CU22" s="31">
        <v>15</v>
      </c>
      <c r="CV22" s="69" t="s">
        <v>94</v>
      </c>
      <c r="CW22" s="70" t="s">
        <v>44</v>
      </c>
      <c r="CX22" s="71" t="s">
        <v>95</v>
      </c>
      <c r="CY22" s="77" t="s">
        <v>117</v>
      </c>
      <c r="CZ22" s="114">
        <v>0</v>
      </c>
      <c r="DA22" s="107">
        <v>0</v>
      </c>
      <c r="DB22" s="107"/>
      <c r="DC22" s="107"/>
      <c r="DD22" s="107"/>
      <c r="DE22" s="107">
        <v>0</v>
      </c>
      <c r="DF22" s="107"/>
      <c r="DG22" s="91">
        <f t="shared" si="6"/>
        <v>0</v>
      </c>
      <c r="DH22" s="107"/>
    </row>
    <row r="23" spans="1:112" ht="18" customHeight="1">
      <c r="A23" s="31">
        <v>16</v>
      </c>
      <c r="B23" s="74" t="s">
        <v>96</v>
      </c>
      <c r="C23" s="75" t="s">
        <v>97</v>
      </c>
      <c r="D23" s="76" t="s">
        <v>98</v>
      </c>
      <c r="E23" s="78" t="s">
        <v>118</v>
      </c>
      <c r="F23" s="110">
        <v>5</v>
      </c>
      <c r="G23" s="110">
        <v>6</v>
      </c>
      <c r="H23" s="93"/>
      <c r="I23" s="93"/>
      <c r="J23" s="93"/>
      <c r="K23" s="126">
        <v>4</v>
      </c>
      <c r="L23" s="93"/>
      <c r="M23" s="91">
        <f t="shared" si="0"/>
        <v>4</v>
      </c>
      <c r="N23" s="91"/>
      <c r="O23" s="31">
        <v>16</v>
      </c>
      <c r="P23" s="74" t="s">
        <v>96</v>
      </c>
      <c r="Q23" s="75" t="s">
        <v>97</v>
      </c>
      <c r="R23" s="76" t="s">
        <v>98</v>
      </c>
      <c r="S23" s="78" t="s">
        <v>118</v>
      </c>
      <c r="T23" s="113">
        <v>7</v>
      </c>
      <c r="U23" s="93"/>
      <c r="V23" s="93"/>
      <c r="W23" s="93"/>
      <c r="X23" s="93"/>
      <c r="Y23" s="117">
        <v>5</v>
      </c>
      <c r="Z23" s="93"/>
      <c r="AA23" s="91">
        <f t="shared" si="8"/>
        <v>6</v>
      </c>
      <c r="AB23" s="91">
        <v>0</v>
      </c>
      <c r="AC23" s="31">
        <v>16</v>
      </c>
      <c r="AD23" s="74" t="s">
        <v>96</v>
      </c>
      <c r="AE23" s="75" t="s">
        <v>97</v>
      </c>
      <c r="AF23" s="76" t="s">
        <v>98</v>
      </c>
      <c r="AG23" s="78" t="s">
        <v>118</v>
      </c>
      <c r="AH23" s="93">
        <v>5</v>
      </c>
      <c r="AI23" s="93">
        <v>6</v>
      </c>
      <c r="AJ23" s="93">
        <v>7</v>
      </c>
      <c r="AK23" s="93"/>
      <c r="AL23" s="93"/>
      <c r="AM23" s="126">
        <v>5</v>
      </c>
      <c r="AN23" s="93"/>
      <c r="AO23" s="91">
        <f t="shared" si="2"/>
        <v>5</v>
      </c>
      <c r="AP23" s="91"/>
      <c r="AQ23" s="31">
        <v>16</v>
      </c>
      <c r="AR23" s="74" t="s">
        <v>96</v>
      </c>
      <c r="AS23" s="75" t="s">
        <v>97</v>
      </c>
      <c r="AT23" s="76" t="s">
        <v>98</v>
      </c>
      <c r="AU23" s="78" t="s">
        <v>118</v>
      </c>
      <c r="AV23" s="113">
        <v>0</v>
      </c>
      <c r="AW23" s="113">
        <v>0</v>
      </c>
      <c r="AX23" s="93"/>
      <c r="AY23" s="93"/>
      <c r="AZ23" s="93"/>
      <c r="BA23" s="126">
        <v>0</v>
      </c>
      <c r="BB23" s="93"/>
      <c r="BC23" s="91">
        <f t="shared" si="3"/>
        <v>0</v>
      </c>
      <c r="BD23" s="91"/>
      <c r="BE23" s="31">
        <v>16</v>
      </c>
      <c r="BF23" s="74" t="s">
        <v>96</v>
      </c>
      <c r="BG23" s="75" t="s">
        <v>97</v>
      </c>
      <c r="BH23" s="76" t="s">
        <v>98</v>
      </c>
      <c r="BI23" s="78" t="s">
        <v>118</v>
      </c>
      <c r="BJ23" s="113">
        <v>6</v>
      </c>
      <c r="BK23" s="93"/>
      <c r="BL23" s="93"/>
      <c r="BM23" s="93"/>
      <c r="BN23" s="93"/>
      <c r="BO23" s="126">
        <v>9</v>
      </c>
      <c r="BP23" s="93"/>
      <c r="BQ23" s="91">
        <f t="shared" si="4"/>
        <v>8</v>
      </c>
      <c r="BR23" s="91"/>
      <c r="BS23" s="31">
        <v>16</v>
      </c>
      <c r="BT23" s="74" t="s">
        <v>96</v>
      </c>
      <c r="BU23" s="75" t="s">
        <v>97</v>
      </c>
      <c r="BV23" s="76" t="s">
        <v>98</v>
      </c>
      <c r="BW23" s="78" t="s">
        <v>118</v>
      </c>
      <c r="BX23" s="113">
        <v>7</v>
      </c>
      <c r="BY23" s="93"/>
      <c r="BZ23" s="93"/>
      <c r="CA23" s="93"/>
      <c r="CB23" s="93"/>
      <c r="CC23" s="117">
        <v>5</v>
      </c>
      <c r="CD23" s="93"/>
      <c r="CE23" s="91">
        <f>ROUND((SUM(BX23:CB23)/1*0.3+CC23*0.7),0)</f>
        <v>6</v>
      </c>
      <c r="CF23" s="91"/>
      <c r="CG23" s="31">
        <v>16</v>
      </c>
      <c r="CH23" s="74" t="s">
        <v>96</v>
      </c>
      <c r="CI23" s="75" t="s">
        <v>97</v>
      </c>
      <c r="CJ23" s="76" t="s">
        <v>98</v>
      </c>
      <c r="CK23" s="78" t="s">
        <v>118</v>
      </c>
      <c r="CL23" s="113">
        <v>7</v>
      </c>
      <c r="CM23" s="93"/>
      <c r="CN23" s="93"/>
      <c r="CO23" s="93"/>
      <c r="CP23" s="93"/>
      <c r="CQ23" s="126">
        <v>7</v>
      </c>
      <c r="CR23" s="93"/>
      <c r="CS23" s="91">
        <f t="shared" si="5"/>
        <v>7</v>
      </c>
      <c r="CT23" s="91"/>
      <c r="CU23" s="31">
        <v>16</v>
      </c>
      <c r="CV23" s="74" t="s">
        <v>96</v>
      </c>
      <c r="CW23" s="75" t="s">
        <v>97</v>
      </c>
      <c r="CX23" s="76" t="s">
        <v>98</v>
      </c>
      <c r="CY23" s="78" t="s">
        <v>118</v>
      </c>
      <c r="CZ23" s="113">
        <v>6</v>
      </c>
      <c r="DA23" s="93">
        <v>6</v>
      </c>
      <c r="DB23" s="93"/>
      <c r="DC23" s="93"/>
      <c r="DD23" s="93"/>
      <c r="DE23" s="94">
        <v>5</v>
      </c>
      <c r="DF23" s="93"/>
      <c r="DG23" s="91">
        <f t="shared" si="6"/>
        <v>5</v>
      </c>
      <c r="DH23" s="91"/>
    </row>
  </sheetData>
  <mergeCells count="104">
    <mergeCell ref="CY5:CY7"/>
    <mergeCell ref="CZ5:DD5"/>
    <mergeCell ref="DE5:DF5"/>
    <mergeCell ref="DG5:DH5"/>
    <mergeCell ref="CZ6:DD6"/>
    <mergeCell ref="CU5:CU7"/>
    <mergeCell ref="CV5:CV7"/>
    <mergeCell ref="CW5:CW7"/>
    <mergeCell ref="CX5:CX7"/>
    <mergeCell ref="CZ1:DG1"/>
    <mergeCell ref="CZ2:DG2"/>
    <mergeCell ref="CV4:CY4"/>
    <mergeCell ref="CZ4:DH4"/>
    <mergeCell ref="F6:J6"/>
    <mergeCell ref="T6:X6"/>
    <mergeCell ref="AH6:AL6"/>
    <mergeCell ref="AV6:AZ6"/>
    <mergeCell ref="AU5:AU7"/>
    <mergeCell ref="AV5:AZ5"/>
    <mergeCell ref="AG5:AG7"/>
    <mergeCell ref="AH5:AL5"/>
    <mergeCell ref="AM5:AN5"/>
    <mergeCell ref="AO5:AP5"/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A5:BB5"/>
    <mergeCell ref="BC5:BD5"/>
    <mergeCell ref="AQ5:AQ7"/>
    <mergeCell ref="AR5:AR7"/>
    <mergeCell ref="AS5:AS7"/>
    <mergeCell ref="AT5:AT7"/>
    <mergeCell ref="AC5:AC7"/>
    <mergeCell ref="AD5:AD7"/>
    <mergeCell ref="AE5:AE7"/>
    <mergeCell ref="AF5:AF7"/>
    <mergeCell ref="S5:S7"/>
    <mergeCell ref="T5:X5"/>
    <mergeCell ref="Y5:Z5"/>
    <mergeCell ref="AA5:AB5"/>
    <mergeCell ref="O5:O7"/>
    <mergeCell ref="P5:P7"/>
    <mergeCell ref="Q5:Q7"/>
    <mergeCell ref="R5:R7"/>
    <mergeCell ref="CH4:CK4"/>
    <mergeCell ref="CL4:CT4"/>
    <mergeCell ref="A5:A7"/>
    <mergeCell ref="B5:B7"/>
    <mergeCell ref="C5:C7"/>
    <mergeCell ref="D5:D7"/>
    <mergeCell ref="E5:E7"/>
    <mergeCell ref="F5:J5"/>
    <mergeCell ref="K5:L5"/>
    <mergeCell ref="M5:N5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BJ1:BQ1"/>
    <mergeCell ref="BX1:CE1"/>
    <mergeCell ref="CL1:CS1"/>
    <mergeCell ref="F2:M2"/>
    <mergeCell ref="T2:AA2"/>
    <mergeCell ref="AH2:AO2"/>
    <mergeCell ref="AV2:BC2"/>
    <mergeCell ref="BJ2:BQ2"/>
    <mergeCell ref="BX2:CE2"/>
    <mergeCell ref="CL2:CS2"/>
    <mergeCell ref="F1:M1"/>
    <mergeCell ref="T1:AA1"/>
    <mergeCell ref="AH1:AO1"/>
    <mergeCell ref="AV1:B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23"/>
  <sheetViews>
    <sheetView workbookViewId="0" topLeftCell="BS4">
      <selection activeCell="CA20" sqref="CA20"/>
    </sheetView>
  </sheetViews>
  <sheetFormatPr defaultColWidth="9.140625" defaultRowHeight="12.75"/>
  <cols>
    <col min="1" max="1" width="4.421875" style="132" customWidth="1"/>
    <col min="2" max="2" width="12.140625" style="132" customWidth="1"/>
    <col min="3" max="3" width="11.8515625" style="132" customWidth="1"/>
    <col min="4" max="5" width="9.140625" style="132" customWidth="1"/>
    <col min="6" max="10" width="4.00390625" style="132" customWidth="1"/>
    <col min="11" max="11" width="5.8515625" style="132" customWidth="1"/>
    <col min="12" max="14" width="4.00390625" style="132" customWidth="1"/>
    <col min="15" max="15" width="5.57421875" style="132" customWidth="1"/>
    <col min="16" max="16" width="12.8515625" style="132" customWidth="1"/>
    <col min="17" max="17" width="10.7109375" style="132" customWidth="1"/>
    <col min="18" max="19" width="9.140625" style="132" customWidth="1"/>
    <col min="20" max="28" width="5.28125" style="132" customWidth="1"/>
    <col min="29" max="29" width="4.28125" style="132" bestFit="1" customWidth="1"/>
    <col min="30" max="30" width="12.421875" style="132" customWidth="1"/>
    <col min="31" max="31" width="13.28125" style="132" customWidth="1"/>
    <col min="32" max="33" width="9.140625" style="132" customWidth="1"/>
    <col min="34" max="38" width="4.8515625" style="132" customWidth="1"/>
    <col min="39" max="39" width="5.57421875" style="132" customWidth="1"/>
    <col min="40" max="40" width="5.7109375" style="132" customWidth="1"/>
    <col min="41" max="42" width="4.8515625" style="132" customWidth="1"/>
    <col min="43" max="43" width="4.28125" style="132" bestFit="1" customWidth="1"/>
    <col min="44" max="44" width="10.421875" style="132" customWidth="1"/>
    <col min="45" max="45" width="12.7109375" style="132" customWidth="1"/>
    <col min="46" max="47" width="9.140625" style="132" customWidth="1"/>
    <col min="48" max="56" width="4.8515625" style="132" customWidth="1"/>
    <col min="57" max="57" width="4.28125" style="132" bestFit="1" customWidth="1"/>
    <col min="58" max="58" width="10.8515625" style="132" customWidth="1"/>
    <col min="59" max="59" width="12.421875" style="132" customWidth="1"/>
    <col min="60" max="61" width="9.140625" style="132" customWidth="1"/>
    <col min="62" max="70" width="5.421875" style="132" customWidth="1"/>
    <col min="71" max="71" width="5.7109375" style="132" customWidth="1"/>
    <col min="72" max="72" width="10.57421875" style="132" customWidth="1"/>
    <col min="73" max="73" width="10.7109375" style="132" customWidth="1"/>
    <col min="74" max="75" width="9.140625" style="132" customWidth="1"/>
    <col min="76" max="83" width="4.8515625" style="132" customWidth="1"/>
    <col min="84" max="84" width="6.57421875" style="132" customWidth="1"/>
    <col min="85" max="85" width="4.28125" style="132" bestFit="1" customWidth="1"/>
    <col min="86" max="86" width="12.140625" style="132" customWidth="1"/>
    <col min="87" max="87" width="10.7109375" style="132" customWidth="1"/>
    <col min="88" max="89" width="9.140625" style="132" customWidth="1"/>
    <col min="90" max="97" width="5.8515625" style="132" customWidth="1"/>
    <col min="98" max="98" width="6.28125" style="132" customWidth="1"/>
    <col min="99" max="16384" width="9.140625" style="132" customWidth="1"/>
  </cols>
  <sheetData>
    <row r="1" spans="1:98" ht="15.75">
      <c r="A1"/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O1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C1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Q1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E1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S1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  <c r="CG1"/>
      <c r="CH1" s="83" t="s">
        <v>121</v>
      </c>
      <c r="CI1" s="83"/>
      <c r="CJ1" s="83"/>
      <c r="CK1" s="83"/>
      <c r="CL1" s="210" t="s">
        <v>122</v>
      </c>
      <c r="CM1" s="210"/>
      <c r="CN1" s="210"/>
      <c r="CO1" s="210"/>
      <c r="CP1" s="210"/>
      <c r="CQ1" s="210"/>
      <c r="CR1" s="210"/>
      <c r="CS1" s="210"/>
      <c r="CT1" s="83"/>
    </row>
    <row r="2" spans="1:98" ht="15.75">
      <c r="A2"/>
      <c r="B2" s="83" t="s">
        <v>123</v>
      </c>
      <c r="C2" s="83"/>
      <c r="D2" s="83"/>
      <c r="E2" s="83"/>
      <c r="F2" s="210" t="s">
        <v>226</v>
      </c>
      <c r="G2" s="210"/>
      <c r="H2" s="210"/>
      <c r="I2" s="210"/>
      <c r="J2" s="210"/>
      <c r="K2" s="210"/>
      <c r="L2" s="210"/>
      <c r="M2" s="210"/>
      <c r="N2" s="83"/>
      <c r="O2"/>
      <c r="P2" s="83" t="s">
        <v>123</v>
      </c>
      <c r="Q2" s="83"/>
      <c r="R2" s="83"/>
      <c r="S2" s="83"/>
      <c r="T2" s="210" t="s">
        <v>206</v>
      </c>
      <c r="U2" s="210"/>
      <c r="V2" s="210"/>
      <c r="W2" s="210"/>
      <c r="X2" s="210"/>
      <c r="Y2" s="210"/>
      <c r="Z2" s="210"/>
      <c r="AA2" s="210"/>
      <c r="AB2" s="83"/>
      <c r="AC2"/>
      <c r="AD2" s="83" t="s">
        <v>123</v>
      </c>
      <c r="AE2" s="83"/>
      <c r="AF2" s="83"/>
      <c r="AG2" s="83"/>
      <c r="AH2" s="210" t="s">
        <v>206</v>
      </c>
      <c r="AI2" s="210"/>
      <c r="AJ2" s="210"/>
      <c r="AK2" s="210"/>
      <c r="AL2" s="210"/>
      <c r="AM2" s="210"/>
      <c r="AN2" s="210"/>
      <c r="AO2" s="210"/>
      <c r="AP2" s="83"/>
      <c r="AQ2"/>
      <c r="AR2" s="83" t="s">
        <v>123</v>
      </c>
      <c r="AS2" s="83"/>
      <c r="AT2" s="83"/>
      <c r="AU2" s="83"/>
      <c r="AV2" s="210" t="s">
        <v>206</v>
      </c>
      <c r="AW2" s="210"/>
      <c r="AX2" s="210"/>
      <c r="AY2" s="210"/>
      <c r="AZ2" s="210"/>
      <c r="BA2" s="210"/>
      <c r="BB2" s="210"/>
      <c r="BC2" s="210"/>
      <c r="BD2" s="83"/>
      <c r="BE2"/>
      <c r="BF2" s="83" t="s">
        <v>123</v>
      </c>
      <c r="BG2" s="83"/>
      <c r="BH2" s="83"/>
      <c r="BI2" s="83"/>
      <c r="BJ2" s="210" t="s">
        <v>206</v>
      </c>
      <c r="BK2" s="210"/>
      <c r="BL2" s="210"/>
      <c r="BM2" s="210"/>
      <c r="BN2" s="210"/>
      <c r="BO2" s="210"/>
      <c r="BP2" s="210"/>
      <c r="BQ2" s="210"/>
      <c r="BR2" s="83"/>
      <c r="BS2"/>
      <c r="BT2" s="83" t="s">
        <v>123</v>
      </c>
      <c r="BU2" s="83"/>
      <c r="BV2" s="83"/>
      <c r="BW2" s="83"/>
      <c r="BX2" s="210" t="s">
        <v>210</v>
      </c>
      <c r="BY2" s="210"/>
      <c r="BZ2" s="210"/>
      <c r="CA2" s="210"/>
      <c r="CB2" s="210"/>
      <c r="CC2" s="210"/>
      <c r="CD2" s="210"/>
      <c r="CE2" s="210"/>
      <c r="CF2" s="83"/>
      <c r="CG2"/>
      <c r="CH2" s="83" t="s">
        <v>123</v>
      </c>
      <c r="CI2" s="83"/>
      <c r="CJ2" s="83"/>
      <c r="CK2" s="83"/>
      <c r="CL2" s="210" t="s">
        <v>210</v>
      </c>
      <c r="CM2" s="210"/>
      <c r="CN2" s="210"/>
      <c r="CO2" s="210"/>
      <c r="CP2" s="210"/>
      <c r="CQ2" s="210"/>
      <c r="CR2" s="210"/>
      <c r="CS2" s="210"/>
      <c r="CT2" s="83"/>
    </row>
    <row r="3" spans="1:98" ht="15.75">
      <c r="A3"/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O3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C3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Q3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E3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  <c r="BS3"/>
      <c r="BT3" s="2"/>
      <c r="BU3" s="2"/>
      <c r="BV3" s="2"/>
      <c r="BW3" s="2"/>
      <c r="BX3" s="2"/>
      <c r="BY3" s="2"/>
      <c r="BZ3" s="2"/>
      <c r="CA3" s="2"/>
      <c r="CB3" s="2"/>
      <c r="CC3" s="84"/>
      <c r="CD3" s="2"/>
      <c r="CE3" s="2"/>
      <c r="CF3" s="2"/>
      <c r="CG3"/>
      <c r="CH3" s="2"/>
      <c r="CI3" s="2"/>
      <c r="CJ3" s="2"/>
      <c r="CK3" s="2"/>
      <c r="CL3" s="2"/>
      <c r="CM3" s="2"/>
      <c r="CN3" s="2"/>
      <c r="CO3" s="2"/>
      <c r="CP3" s="2"/>
      <c r="CQ3" s="84"/>
      <c r="CR3" s="2"/>
      <c r="CS3" s="2"/>
      <c r="CT3" s="2"/>
    </row>
    <row r="4" spans="1:98" ht="15.75">
      <c r="A4"/>
      <c r="B4" s="211" t="s">
        <v>134</v>
      </c>
      <c r="C4" s="212"/>
      <c r="D4" s="212"/>
      <c r="E4" s="212"/>
      <c r="F4" s="213" t="s">
        <v>204</v>
      </c>
      <c r="G4" s="213"/>
      <c r="H4" s="213"/>
      <c r="I4" s="213"/>
      <c r="J4" s="213"/>
      <c r="K4" s="213"/>
      <c r="L4" s="213"/>
      <c r="M4" s="213"/>
      <c r="N4" s="213"/>
      <c r="O4"/>
      <c r="P4" s="211" t="s">
        <v>134</v>
      </c>
      <c r="Q4" s="212"/>
      <c r="R4" s="212"/>
      <c r="S4" s="212"/>
      <c r="T4" s="213" t="s">
        <v>205</v>
      </c>
      <c r="U4" s="213"/>
      <c r="V4" s="213"/>
      <c r="W4" s="213"/>
      <c r="X4" s="213"/>
      <c r="Y4" s="213"/>
      <c r="Z4" s="213"/>
      <c r="AA4" s="213"/>
      <c r="AB4" s="213"/>
      <c r="AC4"/>
      <c r="AD4" s="211" t="s">
        <v>134</v>
      </c>
      <c r="AE4" s="212"/>
      <c r="AF4" s="212"/>
      <c r="AG4" s="212"/>
      <c r="AH4" s="213" t="s">
        <v>207</v>
      </c>
      <c r="AI4" s="213"/>
      <c r="AJ4" s="213"/>
      <c r="AK4" s="213"/>
      <c r="AL4" s="213"/>
      <c r="AM4" s="213"/>
      <c r="AN4" s="213"/>
      <c r="AO4" s="213"/>
      <c r="AP4" s="213"/>
      <c r="AQ4"/>
      <c r="AR4" s="211" t="s">
        <v>134</v>
      </c>
      <c r="AS4" s="212"/>
      <c r="AT4" s="212"/>
      <c r="AU4" s="212"/>
      <c r="AV4" s="213" t="s">
        <v>208</v>
      </c>
      <c r="AW4" s="213"/>
      <c r="AX4" s="213"/>
      <c r="AY4" s="213"/>
      <c r="AZ4" s="213"/>
      <c r="BA4" s="213"/>
      <c r="BB4" s="213"/>
      <c r="BC4" s="213"/>
      <c r="BD4" s="213"/>
      <c r="BE4"/>
      <c r="BF4" s="211" t="s">
        <v>134</v>
      </c>
      <c r="BG4" s="212"/>
      <c r="BH4" s="212"/>
      <c r="BI4" s="212"/>
      <c r="BJ4" s="213" t="s">
        <v>209</v>
      </c>
      <c r="BK4" s="213"/>
      <c r="BL4" s="213"/>
      <c r="BM4" s="213"/>
      <c r="BN4" s="213"/>
      <c r="BO4" s="213"/>
      <c r="BP4" s="213"/>
      <c r="BQ4" s="213"/>
      <c r="BR4" s="213"/>
      <c r="BS4"/>
      <c r="BT4" s="211" t="s">
        <v>134</v>
      </c>
      <c r="BU4" s="212"/>
      <c r="BV4" s="212"/>
      <c r="BW4" s="212"/>
      <c r="BX4" s="213" t="s">
        <v>211</v>
      </c>
      <c r="BY4" s="213"/>
      <c r="BZ4" s="213"/>
      <c r="CA4" s="213"/>
      <c r="CB4" s="213"/>
      <c r="CC4" s="213"/>
      <c r="CD4" s="213"/>
      <c r="CE4" s="213"/>
      <c r="CF4" s="213"/>
      <c r="CG4"/>
      <c r="CH4" s="211" t="s">
        <v>134</v>
      </c>
      <c r="CI4" s="212"/>
      <c r="CJ4" s="212"/>
      <c r="CK4" s="212"/>
      <c r="CL4" s="213" t="s">
        <v>212</v>
      </c>
      <c r="CM4" s="213"/>
      <c r="CN4" s="213"/>
      <c r="CO4" s="213"/>
      <c r="CP4" s="213"/>
      <c r="CQ4" s="213"/>
      <c r="CR4" s="213"/>
      <c r="CS4" s="213"/>
      <c r="CT4" s="213"/>
    </row>
    <row r="5" spans="1:98" ht="15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  <c r="CG5" s="214" t="s">
        <v>0</v>
      </c>
      <c r="CH5" s="215" t="s">
        <v>1</v>
      </c>
      <c r="CI5" s="216" t="s">
        <v>126</v>
      </c>
      <c r="CJ5" s="216" t="s">
        <v>127</v>
      </c>
      <c r="CK5" s="216" t="s">
        <v>128</v>
      </c>
      <c r="CL5" s="219"/>
      <c r="CM5" s="220"/>
      <c r="CN5" s="220"/>
      <c r="CO5" s="220"/>
      <c r="CP5" s="221"/>
      <c r="CQ5" s="219"/>
      <c r="CR5" s="221"/>
      <c r="CS5" s="219"/>
      <c r="CT5" s="221"/>
    </row>
    <row r="6" spans="1:98" ht="15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85" t="s">
        <v>130</v>
      </c>
      <c r="CD6" s="86"/>
      <c r="CE6" s="86" t="s">
        <v>131</v>
      </c>
      <c r="CF6" s="86"/>
      <c r="CG6" s="214"/>
      <c r="CH6" s="215"/>
      <c r="CI6" s="217"/>
      <c r="CJ6" s="217"/>
      <c r="CK6" s="217"/>
      <c r="CL6" s="219" t="s">
        <v>129</v>
      </c>
      <c r="CM6" s="220"/>
      <c r="CN6" s="220"/>
      <c r="CO6" s="220"/>
      <c r="CP6" s="221"/>
      <c r="CQ6" s="85" t="s">
        <v>130</v>
      </c>
      <c r="CR6" s="86"/>
      <c r="CS6" s="86" t="s">
        <v>131</v>
      </c>
      <c r="CT6" s="86"/>
    </row>
    <row r="7" spans="1:98" ht="15.7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88" t="s">
        <v>132</v>
      </c>
      <c r="CD7" s="87" t="s">
        <v>133</v>
      </c>
      <c r="CE7" s="87" t="s">
        <v>132</v>
      </c>
      <c r="CF7" s="87" t="s">
        <v>133</v>
      </c>
      <c r="CG7" s="214"/>
      <c r="CH7" s="215"/>
      <c r="CI7" s="218"/>
      <c r="CJ7" s="218"/>
      <c r="CK7" s="218"/>
      <c r="CL7" s="87">
        <v>1</v>
      </c>
      <c r="CM7" s="87">
        <v>2</v>
      </c>
      <c r="CN7" s="87">
        <v>3</v>
      </c>
      <c r="CO7" s="87">
        <v>4</v>
      </c>
      <c r="CP7" s="87">
        <v>5</v>
      </c>
      <c r="CQ7" s="88" t="s">
        <v>132</v>
      </c>
      <c r="CR7" s="87" t="s">
        <v>133</v>
      </c>
      <c r="CS7" s="87" t="s">
        <v>132</v>
      </c>
      <c r="CT7" s="87" t="s">
        <v>133</v>
      </c>
    </row>
    <row r="8" spans="1:98" ht="17.25" customHeight="1">
      <c r="A8" s="31">
        <v>1</v>
      </c>
      <c r="B8" s="69" t="s">
        <v>58</v>
      </c>
      <c r="C8" s="70" t="s">
        <v>52</v>
      </c>
      <c r="D8" s="71" t="s">
        <v>59</v>
      </c>
      <c r="E8" s="77" t="s">
        <v>100</v>
      </c>
      <c r="F8" s="89">
        <v>0</v>
      </c>
      <c r="G8" s="89">
        <v>0</v>
      </c>
      <c r="H8" s="89"/>
      <c r="I8" s="89"/>
      <c r="J8" s="89"/>
      <c r="K8" s="90">
        <v>0</v>
      </c>
      <c r="L8" s="89"/>
      <c r="M8" s="91">
        <f>ROUND((SUM(F8:J8)/2*0.3+K8*0.7),0)</f>
        <v>0</v>
      </c>
      <c r="N8" s="89"/>
      <c r="O8" s="31">
        <v>1</v>
      </c>
      <c r="P8" s="69" t="s">
        <v>58</v>
      </c>
      <c r="Q8" s="70" t="s">
        <v>52</v>
      </c>
      <c r="R8" s="71" t="s">
        <v>59</v>
      </c>
      <c r="S8" s="77" t="s">
        <v>100</v>
      </c>
      <c r="T8" s="89">
        <v>0</v>
      </c>
      <c r="U8" s="89">
        <v>0</v>
      </c>
      <c r="V8" s="89"/>
      <c r="W8" s="89"/>
      <c r="X8" s="89"/>
      <c r="Y8" s="90">
        <v>0</v>
      </c>
      <c r="Z8" s="89"/>
      <c r="AA8" s="89">
        <f>ROUND((SUM(T8:X8)/2*0.3+Y8*0.7),0)</f>
        <v>0</v>
      </c>
      <c r="AB8" s="89"/>
      <c r="AC8" s="31">
        <v>1</v>
      </c>
      <c r="AD8" s="69" t="s">
        <v>58</v>
      </c>
      <c r="AE8" s="70" t="s">
        <v>52</v>
      </c>
      <c r="AF8" s="71" t="s">
        <v>59</v>
      </c>
      <c r="AG8" s="77" t="s">
        <v>100</v>
      </c>
      <c r="AH8" s="89">
        <v>0</v>
      </c>
      <c r="AI8" s="89"/>
      <c r="AJ8" s="89"/>
      <c r="AK8" s="89"/>
      <c r="AL8" s="89"/>
      <c r="AM8" s="90">
        <v>0</v>
      </c>
      <c r="AN8" s="89"/>
      <c r="AO8" s="91">
        <f>ROUND((SUM(AH8:AL8)/1*0.3+AM8*0.7),0)</f>
        <v>0</v>
      </c>
      <c r="AP8" s="89"/>
      <c r="AQ8" s="31">
        <v>1</v>
      </c>
      <c r="AR8" s="69" t="s">
        <v>58</v>
      </c>
      <c r="AS8" s="70" t="s">
        <v>52</v>
      </c>
      <c r="AT8" s="71" t="s">
        <v>59</v>
      </c>
      <c r="AU8" s="77" t="s">
        <v>100</v>
      </c>
      <c r="AV8" s="89">
        <v>0</v>
      </c>
      <c r="AW8" s="89">
        <v>0</v>
      </c>
      <c r="AX8" s="89">
        <v>0</v>
      </c>
      <c r="AY8" s="89"/>
      <c r="AZ8" s="89"/>
      <c r="BA8" s="90">
        <v>0</v>
      </c>
      <c r="BB8" s="89"/>
      <c r="BC8" s="89">
        <f>ROUND((SUM(AV8:AZ8)/3*0.3+BA8*0.7),0)</f>
        <v>0</v>
      </c>
      <c r="BD8" s="89"/>
      <c r="BE8" s="31">
        <v>1</v>
      </c>
      <c r="BF8" s="69" t="s">
        <v>58</v>
      </c>
      <c r="BG8" s="70" t="s">
        <v>52</v>
      </c>
      <c r="BH8" s="71" t="s">
        <v>59</v>
      </c>
      <c r="BI8" s="77" t="s">
        <v>100</v>
      </c>
      <c r="BJ8" s="89">
        <v>0</v>
      </c>
      <c r="BK8" s="89">
        <v>0</v>
      </c>
      <c r="BL8" s="89">
        <v>0</v>
      </c>
      <c r="BM8" s="89"/>
      <c r="BN8" s="89"/>
      <c r="BO8" s="90">
        <v>0</v>
      </c>
      <c r="BP8" s="89"/>
      <c r="BQ8" s="91">
        <f>ROUND((SUM(BJ8:BN8)/3*0.3+BO8*0.7),0)</f>
        <v>0</v>
      </c>
      <c r="BR8" s="89"/>
      <c r="BS8" s="31">
        <v>1</v>
      </c>
      <c r="BT8" s="69" t="s">
        <v>58</v>
      </c>
      <c r="BU8" s="70" t="s">
        <v>52</v>
      </c>
      <c r="BV8" s="71" t="s">
        <v>59</v>
      </c>
      <c r="BW8" s="77" t="s">
        <v>100</v>
      </c>
      <c r="BX8" s="89">
        <v>0</v>
      </c>
      <c r="BY8" s="89"/>
      <c r="BZ8" s="89"/>
      <c r="CA8" s="89"/>
      <c r="CB8" s="89"/>
      <c r="CC8" s="90">
        <v>0</v>
      </c>
      <c r="CD8" s="89"/>
      <c r="CE8" s="91">
        <f>ROUND((SUM(BX8:CB8)/1*0.3+CC8*0.7),0)</f>
        <v>0</v>
      </c>
      <c r="CF8" s="89"/>
      <c r="CG8" s="31">
        <v>1</v>
      </c>
      <c r="CH8" s="69" t="s">
        <v>58</v>
      </c>
      <c r="CI8" s="70" t="s">
        <v>52</v>
      </c>
      <c r="CJ8" s="71" t="s">
        <v>59</v>
      </c>
      <c r="CK8" s="77" t="s">
        <v>100</v>
      </c>
      <c r="CL8" s="89">
        <v>0</v>
      </c>
      <c r="CM8" s="89"/>
      <c r="CN8" s="89"/>
      <c r="CO8" s="89"/>
      <c r="CP8" s="89"/>
      <c r="CQ8" s="90">
        <v>0</v>
      </c>
      <c r="CR8" s="89"/>
      <c r="CS8" s="91">
        <f>ROUND((SUM(CL8:CP8)/1*0.3+CQ8*0.7),0)</f>
        <v>0</v>
      </c>
      <c r="CT8" s="89"/>
    </row>
    <row r="9" spans="1:98" ht="17.25" customHeight="1">
      <c r="A9" s="31">
        <v>2</v>
      </c>
      <c r="B9" s="69" t="s">
        <v>60</v>
      </c>
      <c r="C9" s="70" t="s">
        <v>61</v>
      </c>
      <c r="D9" s="71" t="s">
        <v>62</v>
      </c>
      <c r="E9" s="77" t="s">
        <v>101</v>
      </c>
      <c r="F9" s="89">
        <v>6</v>
      </c>
      <c r="G9" s="89">
        <v>6</v>
      </c>
      <c r="H9" s="89"/>
      <c r="I9" s="89"/>
      <c r="J9" s="89"/>
      <c r="K9" s="90">
        <v>4</v>
      </c>
      <c r="L9" s="89"/>
      <c r="M9" s="91">
        <f aca="true" t="shared" si="0" ref="M9:M23">ROUND((SUM(F9:J9)/2*0.3+K9*0.7),0)</f>
        <v>5</v>
      </c>
      <c r="N9" s="91"/>
      <c r="O9" s="31">
        <v>2</v>
      </c>
      <c r="P9" s="69" t="s">
        <v>60</v>
      </c>
      <c r="Q9" s="70" t="s">
        <v>61</v>
      </c>
      <c r="R9" s="71" t="s">
        <v>62</v>
      </c>
      <c r="S9" s="77" t="s">
        <v>101</v>
      </c>
      <c r="T9" s="89">
        <v>0</v>
      </c>
      <c r="U9" s="89">
        <v>0</v>
      </c>
      <c r="V9" s="89"/>
      <c r="W9" s="89"/>
      <c r="X9" s="89"/>
      <c r="Y9" s="90">
        <v>0</v>
      </c>
      <c r="Z9" s="89"/>
      <c r="AA9" s="89">
        <f aca="true" t="shared" si="1" ref="AA9:AA23">ROUND((SUM(T9:X9)/2*0.3+Y9*0.7),0)</f>
        <v>0</v>
      </c>
      <c r="AB9" s="89"/>
      <c r="AC9" s="31">
        <v>2</v>
      </c>
      <c r="AD9" s="69" t="s">
        <v>60</v>
      </c>
      <c r="AE9" s="70" t="s">
        <v>61</v>
      </c>
      <c r="AF9" s="71" t="s">
        <v>62</v>
      </c>
      <c r="AG9" s="77" t="s">
        <v>101</v>
      </c>
      <c r="AH9" s="89">
        <v>0</v>
      </c>
      <c r="AI9" s="89"/>
      <c r="AJ9" s="89"/>
      <c r="AK9" s="89"/>
      <c r="AL9" s="89"/>
      <c r="AM9" s="90">
        <v>0</v>
      </c>
      <c r="AN9" s="89"/>
      <c r="AO9" s="91">
        <f aca="true" t="shared" si="2" ref="AO9:AO23">ROUND((SUM(AH9:AL9)/1*0.3+AM9*0.7),0)</f>
        <v>0</v>
      </c>
      <c r="AP9" s="91"/>
      <c r="AQ9" s="31">
        <v>2</v>
      </c>
      <c r="AR9" s="69" t="s">
        <v>60</v>
      </c>
      <c r="AS9" s="70" t="s">
        <v>61</v>
      </c>
      <c r="AT9" s="71" t="s">
        <v>62</v>
      </c>
      <c r="AU9" s="77" t="s">
        <v>101</v>
      </c>
      <c r="AV9" s="89">
        <v>0</v>
      </c>
      <c r="AW9" s="89">
        <v>0</v>
      </c>
      <c r="AX9" s="89">
        <v>0</v>
      </c>
      <c r="AY9" s="89"/>
      <c r="AZ9" s="89"/>
      <c r="BA9" s="90">
        <v>0</v>
      </c>
      <c r="BB9" s="89"/>
      <c r="BC9" s="89">
        <f aca="true" t="shared" si="3" ref="BC9:BC23">ROUND((SUM(AV9:AZ9)/3*0.3+BA9*0.7),0)</f>
        <v>0</v>
      </c>
      <c r="BD9" s="91"/>
      <c r="BE9" s="31">
        <v>2</v>
      </c>
      <c r="BF9" s="69" t="s">
        <v>60</v>
      </c>
      <c r="BG9" s="70" t="s">
        <v>61</v>
      </c>
      <c r="BH9" s="71" t="s">
        <v>62</v>
      </c>
      <c r="BI9" s="77" t="s">
        <v>101</v>
      </c>
      <c r="BJ9" s="89">
        <v>0</v>
      </c>
      <c r="BK9" s="89">
        <v>0</v>
      </c>
      <c r="BL9" s="89">
        <v>0</v>
      </c>
      <c r="BM9" s="89"/>
      <c r="BN9" s="89"/>
      <c r="BO9" s="90">
        <v>0</v>
      </c>
      <c r="BP9" s="89"/>
      <c r="BQ9" s="91">
        <f aca="true" t="shared" si="4" ref="BQ9:BQ23">ROUND((SUM(BJ9:BN9)/3*0.3+BO9*0.7),0)</f>
        <v>0</v>
      </c>
      <c r="BR9" s="91"/>
      <c r="BS9" s="31">
        <v>2</v>
      </c>
      <c r="BT9" s="69" t="s">
        <v>60</v>
      </c>
      <c r="BU9" s="70" t="s">
        <v>61</v>
      </c>
      <c r="BV9" s="71" t="s">
        <v>62</v>
      </c>
      <c r="BW9" s="77" t="s">
        <v>101</v>
      </c>
      <c r="BX9" s="89">
        <v>8</v>
      </c>
      <c r="BY9" s="89"/>
      <c r="BZ9" s="89"/>
      <c r="CA9" s="89"/>
      <c r="CB9" s="89"/>
      <c r="CC9" s="90">
        <v>0</v>
      </c>
      <c r="CD9" s="89"/>
      <c r="CE9" s="91">
        <f aca="true" t="shared" si="5" ref="CE9:CE23">ROUND((SUM(BX9:CB9)/1*0.3+CC9*0.7),0)</f>
        <v>2</v>
      </c>
      <c r="CF9" s="91"/>
      <c r="CG9" s="31">
        <v>2</v>
      </c>
      <c r="CH9" s="69" t="s">
        <v>60</v>
      </c>
      <c r="CI9" s="70" t="s">
        <v>61</v>
      </c>
      <c r="CJ9" s="71" t="s">
        <v>62</v>
      </c>
      <c r="CK9" s="77" t="s">
        <v>101</v>
      </c>
      <c r="CL9" s="89">
        <v>0</v>
      </c>
      <c r="CM9" s="89"/>
      <c r="CN9" s="89"/>
      <c r="CO9" s="89"/>
      <c r="CP9" s="89"/>
      <c r="CQ9" s="90">
        <v>0</v>
      </c>
      <c r="CR9" s="89"/>
      <c r="CS9" s="91">
        <f aca="true" t="shared" si="6" ref="CS9:CS23">ROUND((SUM(CL9:CP9)/1*0.3+CQ9*0.7),0)</f>
        <v>0</v>
      </c>
      <c r="CT9" s="91"/>
    </row>
    <row r="10" spans="1:98" ht="17.25" customHeight="1">
      <c r="A10" s="31">
        <v>3</v>
      </c>
      <c r="B10" s="69" t="s">
        <v>63</v>
      </c>
      <c r="C10" s="72" t="s">
        <v>64</v>
      </c>
      <c r="D10" s="73" t="s">
        <v>32</v>
      </c>
      <c r="E10" s="77" t="s">
        <v>102</v>
      </c>
      <c r="F10" s="89">
        <v>6</v>
      </c>
      <c r="G10" s="89">
        <v>7</v>
      </c>
      <c r="H10" s="89"/>
      <c r="I10" s="89"/>
      <c r="J10" s="89"/>
      <c r="K10" s="90">
        <v>8</v>
      </c>
      <c r="L10" s="89"/>
      <c r="M10" s="91">
        <f t="shared" si="0"/>
        <v>8</v>
      </c>
      <c r="N10" s="91"/>
      <c r="O10" s="31">
        <v>3</v>
      </c>
      <c r="P10" s="69" t="s">
        <v>63</v>
      </c>
      <c r="Q10" s="72" t="s">
        <v>64</v>
      </c>
      <c r="R10" s="73" t="s">
        <v>32</v>
      </c>
      <c r="S10" s="77" t="s">
        <v>102</v>
      </c>
      <c r="T10" s="89">
        <v>6</v>
      </c>
      <c r="U10" s="89">
        <v>7</v>
      </c>
      <c r="V10" s="89"/>
      <c r="W10" s="89"/>
      <c r="X10" s="89"/>
      <c r="Y10" s="90">
        <v>4</v>
      </c>
      <c r="Z10" s="89"/>
      <c r="AA10" s="89">
        <f t="shared" si="1"/>
        <v>5</v>
      </c>
      <c r="AB10" s="89"/>
      <c r="AC10" s="31">
        <v>3</v>
      </c>
      <c r="AD10" s="69" t="s">
        <v>63</v>
      </c>
      <c r="AE10" s="72" t="s">
        <v>64</v>
      </c>
      <c r="AF10" s="73" t="s">
        <v>32</v>
      </c>
      <c r="AG10" s="77" t="s">
        <v>102</v>
      </c>
      <c r="AH10" s="89">
        <v>7</v>
      </c>
      <c r="AI10" s="89"/>
      <c r="AJ10" s="89"/>
      <c r="AK10" s="89"/>
      <c r="AL10" s="89"/>
      <c r="AM10" s="90">
        <v>7</v>
      </c>
      <c r="AN10" s="89"/>
      <c r="AO10" s="91">
        <f t="shared" si="2"/>
        <v>7</v>
      </c>
      <c r="AP10" s="91"/>
      <c r="AQ10" s="31">
        <v>3</v>
      </c>
      <c r="AR10" s="69" t="s">
        <v>63</v>
      </c>
      <c r="AS10" s="72" t="s">
        <v>64</v>
      </c>
      <c r="AT10" s="73" t="s">
        <v>32</v>
      </c>
      <c r="AU10" s="77" t="s">
        <v>102</v>
      </c>
      <c r="AV10" s="89">
        <v>7</v>
      </c>
      <c r="AW10" s="89">
        <v>8</v>
      </c>
      <c r="AX10" s="89">
        <v>7</v>
      </c>
      <c r="AY10" s="89"/>
      <c r="AZ10" s="89"/>
      <c r="BA10" s="90">
        <v>8</v>
      </c>
      <c r="BB10" s="89"/>
      <c r="BC10" s="89">
        <f t="shared" si="3"/>
        <v>8</v>
      </c>
      <c r="BD10" s="91"/>
      <c r="BE10" s="31">
        <v>3</v>
      </c>
      <c r="BF10" s="69" t="s">
        <v>63</v>
      </c>
      <c r="BG10" s="72" t="s">
        <v>64</v>
      </c>
      <c r="BH10" s="73" t="s">
        <v>32</v>
      </c>
      <c r="BI10" s="77" t="s">
        <v>102</v>
      </c>
      <c r="BJ10" s="89">
        <v>7</v>
      </c>
      <c r="BK10" s="89">
        <v>7</v>
      </c>
      <c r="BL10" s="89">
        <v>8</v>
      </c>
      <c r="BM10" s="89"/>
      <c r="BN10" s="89"/>
      <c r="BO10" s="90">
        <v>8</v>
      </c>
      <c r="BP10" s="89"/>
      <c r="BQ10" s="91">
        <f t="shared" si="4"/>
        <v>8</v>
      </c>
      <c r="BR10" s="91"/>
      <c r="BS10" s="31">
        <v>3</v>
      </c>
      <c r="BT10" s="69" t="s">
        <v>63</v>
      </c>
      <c r="BU10" s="72" t="s">
        <v>64</v>
      </c>
      <c r="BV10" s="73" t="s">
        <v>32</v>
      </c>
      <c r="BW10" s="77" t="s">
        <v>102</v>
      </c>
      <c r="BX10" s="89">
        <v>7</v>
      </c>
      <c r="BY10" s="89"/>
      <c r="BZ10" s="89"/>
      <c r="CA10" s="89"/>
      <c r="CB10" s="89"/>
      <c r="CC10" s="90">
        <v>7</v>
      </c>
      <c r="CD10" s="89"/>
      <c r="CE10" s="91">
        <f t="shared" si="5"/>
        <v>7</v>
      </c>
      <c r="CF10" s="91"/>
      <c r="CG10" s="31">
        <v>3</v>
      </c>
      <c r="CH10" s="69" t="s">
        <v>63</v>
      </c>
      <c r="CI10" s="72" t="s">
        <v>64</v>
      </c>
      <c r="CJ10" s="73" t="s">
        <v>32</v>
      </c>
      <c r="CK10" s="77" t="s">
        <v>102</v>
      </c>
      <c r="CL10" s="89">
        <v>8</v>
      </c>
      <c r="CM10" s="89"/>
      <c r="CN10" s="89"/>
      <c r="CO10" s="89"/>
      <c r="CP10" s="89"/>
      <c r="CQ10" s="90">
        <v>8</v>
      </c>
      <c r="CR10" s="89"/>
      <c r="CS10" s="91">
        <f t="shared" si="6"/>
        <v>8</v>
      </c>
      <c r="CT10" s="91"/>
    </row>
    <row r="11" spans="1:98" ht="17.25" customHeight="1">
      <c r="A11" s="31">
        <v>4</v>
      </c>
      <c r="B11" s="69" t="s">
        <v>65</v>
      </c>
      <c r="C11" s="70" t="s">
        <v>66</v>
      </c>
      <c r="D11" s="71" t="s">
        <v>45</v>
      </c>
      <c r="E11" s="77" t="s">
        <v>103</v>
      </c>
      <c r="F11" s="89">
        <v>6</v>
      </c>
      <c r="G11" s="89">
        <v>6</v>
      </c>
      <c r="H11" s="89"/>
      <c r="I11" s="89"/>
      <c r="J11" s="89"/>
      <c r="K11" s="90">
        <v>4</v>
      </c>
      <c r="L11" s="89"/>
      <c r="M11" s="91">
        <f t="shared" si="0"/>
        <v>5</v>
      </c>
      <c r="N11" s="89"/>
      <c r="O11" s="31">
        <v>4</v>
      </c>
      <c r="P11" s="69" t="s">
        <v>65</v>
      </c>
      <c r="Q11" s="70" t="s">
        <v>66</v>
      </c>
      <c r="R11" s="71" t="s">
        <v>45</v>
      </c>
      <c r="S11" s="77" t="s">
        <v>103</v>
      </c>
      <c r="T11" s="89">
        <v>5</v>
      </c>
      <c r="U11" s="89">
        <v>5</v>
      </c>
      <c r="V11" s="89"/>
      <c r="W11" s="89"/>
      <c r="X11" s="89"/>
      <c r="Y11" s="90">
        <v>3</v>
      </c>
      <c r="Z11" s="89">
        <v>5</v>
      </c>
      <c r="AA11" s="89">
        <f t="shared" si="1"/>
        <v>4</v>
      </c>
      <c r="AB11" s="89">
        <f>ROUND((SUM(T11:X11)/2*0.3+Z11*0.7),0)</f>
        <v>5</v>
      </c>
      <c r="AC11" s="31">
        <v>4</v>
      </c>
      <c r="AD11" s="69" t="s">
        <v>65</v>
      </c>
      <c r="AE11" s="70" t="s">
        <v>66</v>
      </c>
      <c r="AF11" s="71" t="s">
        <v>45</v>
      </c>
      <c r="AG11" s="77" t="s">
        <v>103</v>
      </c>
      <c r="AH11" s="89">
        <v>0</v>
      </c>
      <c r="AI11" s="89"/>
      <c r="AJ11" s="89"/>
      <c r="AK11" s="89"/>
      <c r="AL11" s="89"/>
      <c r="AM11" s="90">
        <v>0</v>
      </c>
      <c r="AN11" s="89"/>
      <c r="AO11" s="91">
        <f t="shared" si="2"/>
        <v>0</v>
      </c>
      <c r="AP11" s="89"/>
      <c r="AQ11" s="31">
        <v>4</v>
      </c>
      <c r="AR11" s="69" t="s">
        <v>65</v>
      </c>
      <c r="AS11" s="70" t="s">
        <v>66</v>
      </c>
      <c r="AT11" s="71" t="s">
        <v>45</v>
      </c>
      <c r="AU11" s="77" t="s">
        <v>103</v>
      </c>
      <c r="AV11" s="89">
        <v>0</v>
      </c>
      <c r="AW11" s="89">
        <v>0</v>
      </c>
      <c r="AX11" s="89">
        <v>0</v>
      </c>
      <c r="AY11" s="89"/>
      <c r="AZ11" s="89"/>
      <c r="BA11" s="90">
        <v>0</v>
      </c>
      <c r="BB11" s="89"/>
      <c r="BC11" s="89">
        <f t="shared" si="3"/>
        <v>0</v>
      </c>
      <c r="BD11" s="89"/>
      <c r="BE11" s="31">
        <v>4</v>
      </c>
      <c r="BF11" s="69" t="s">
        <v>65</v>
      </c>
      <c r="BG11" s="70" t="s">
        <v>66</v>
      </c>
      <c r="BH11" s="71" t="s">
        <v>45</v>
      </c>
      <c r="BI11" s="77" t="s">
        <v>103</v>
      </c>
      <c r="BJ11" s="89">
        <v>0</v>
      </c>
      <c r="BK11" s="89">
        <v>0</v>
      </c>
      <c r="BL11" s="89">
        <v>0</v>
      </c>
      <c r="BM11" s="89"/>
      <c r="BN11" s="89"/>
      <c r="BO11" s="90">
        <v>0</v>
      </c>
      <c r="BP11" s="89"/>
      <c r="BQ11" s="91">
        <f t="shared" si="4"/>
        <v>0</v>
      </c>
      <c r="BR11" s="89"/>
      <c r="BS11" s="31">
        <v>4</v>
      </c>
      <c r="BT11" s="69" t="s">
        <v>65</v>
      </c>
      <c r="BU11" s="70" t="s">
        <v>66</v>
      </c>
      <c r="BV11" s="71" t="s">
        <v>45</v>
      </c>
      <c r="BW11" s="77" t="s">
        <v>103</v>
      </c>
      <c r="BX11" s="89">
        <v>6</v>
      </c>
      <c r="BY11" s="89"/>
      <c r="BZ11" s="89"/>
      <c r="CA11" s="89"/>
      <c r="CB11" s="89"/>
      <c r="CC11" s="90">
        <v>0</v>
      </c>
      <c r="CD11" s="89">
        <v>6</v>
      </c>
      <c r="CE11" s="91">
        <f t="shared" si="5"/>
        <v>2</v>
      </c>
      <c r="CF11" s="91">
        <f>ROUND((SUM(BX11:CB11)/1*0.3+CD11*0.7),0)</f>
        <v>6</v>
      </c>
      <c r="CG11" s="31">
        <v>4</v>
      </c>
      <c r="CH11" s="69" t="s">
        <v>65</v>
      </c>
      <c r="CI11" s="70" t="s">
        <v>66</v>
      </c>
      <c r="CJ11" s="71" t="s">
        <v>45</v>
      </c>
      <c r="CK11" s="77" t="s">
        <v>103</v>
      </c>
      <c r="CL11" s="89">
        <v>0</v>
      </c>
      <c r="CM11" s="89"/>
      <c r="CN11" s="89"/>
      <c r="CO11" s="89"/>
      <c r="CP11" s="89"/>
      <c r="CQ11" s="90">
        <v>0</v>
      </c>
      <c r="CR11" s="89"/>
      <c r="CS11" s="91">
        <f t="shared" si="6"/>
        <v>0</v>
      </c>
      <c r="CT11" s="89"/>
    </row>
    <row r="12" spans="1:98" ht="17.25" customHeight="1">
      <c r="A12" s="31">
        <v>5</v>
      </c>
      <c r="B12" s="69" t="s">
        <v>67</v>
      </c>
      <c r="C12" s="70" t="s">
        <v>68</v>
      </c>
      <c r="D12" s="71" t="s">
        <v>45</v>
      </c>
      <c r="E12" s="77" t="s">
        <v>104</v>
      </c>
      <c r="F12" s="89">
        <v>0</v>
      </c>
      <c r="G12" s="89">
        <v>0</v>
      </c>
      <c r="H12" s="89"/>
      <c r="I12" s="89"/>
      <c r="J12" s="89"/>
      <c r="K12" s="90">
        <v>0</v>
      </c>
      <c r="L12" s="89"/>
      <c r="M12" s="91">
        <f t="shared" si="0"/>
        <v>0</v>
      </c>
      <c r="N12" s="89"/>
      <c r="O12" s="31">
        <v>5</v>
      </c>
      <c r="P12" s="69" t="s">
        <v>67</v>
      </c>
      <c r="Q12" s="70" t="s">
        <v>68</v>
      </c>
      <c r="R12" s="71" t="s">
        <v>45</v>
      </c>
      <c r="S12" s="77" t="s">
        <v>104</v>
      </c>
      <c r="T12" s="89">
        <v>0</v>
      </c>
      <c r="U12" s="89">
        <v>0</v>
      </c>
      <c r="V12" s="89"/>
      <c r="W12" s="89"/>
      <c r="X12" s="89"/>
      <c r="Y12" s="90">
        <v>0</v>
      </c>
      <c r="Z12" s="89"/>
      <c r="AA12" s="89">
        <f t="shared" si="1"/>
        <v>0</v>
      </c>
      <c r="AB12" s="89"/>
      <c r="AC12" s="31">
        <v>5</v>
      </c>
      <c r="AD12" s="69" t="s">
        <v>67</v>
      </c>
      <c r="AE12" s="70" t="s">
        <v>68</v>
      </c>
      <c r="AF12" s="71" t="s">
        <v>45</v>
      </c>
      <c r="AG12" s="77" t="s">
        <v>104</v>
      </c>
      <c r="AH12" s="89">
        <v>0</v>
      </c>
      <c r="AI12" s="89"/>
      <c r="AJ12" s="89"/>
      <c r="AK12" s="89"/>
      <c r="AL12" s="89"/>
      <c r="AM12" s="90">
        <v>0</v>
      </c>
      <c r="AN12" s="89"/>
      <c r="AO12" s="91">
        <f t="shared" si="2"/>
        <v>0</v>
      </c>
      <c r="AP12" s="89"/>
      <c r="AQ12" s="31">
        <v>5</v>
      </c>
      <c r="AR12" s="69" t="s">
        <v>67</v>
      </c>
      <c r="AS12" s="70" t="s">
        <v>68</v>
      </c>
      <c r="AT12" s="71" t="s">
        <v>45</v>
      </c>
      <c r="AU12" s="77" t="s">
        <v>104</v>
      </c>
      <c r="AV12" s="89">
        <v>0</v>
      </c>
      <c r="AW12" s="89">
        <v>0</v>
      </c>
      <c r="AX12" s="89">
        <v>0</v>
      </c>
      <c r="AY12" s="89"/>
      <c r="AZ12" s="89"/>
      <c r="BA12" s="90">
        <v>0</v>
      </c>
      <c r="BB12" s="89"/>
      <c r="BC12" s="89">
        <f t="shared" si="3"/>
        <v>0</v>
      </c>
      <c r="BD12" s="89"/>
      <c r="BE12" s="31">
        <v>5</v>
      </c>
      <c r="BF12" s="69" t="s">
        <v>67</v>
      </c>
      <c r="BG12" s="70" t="s">
        <v>68</v>
      </c>
      <c r="BH12" s="71" t="s">
        <v>45</v>
      </c>
      <c r="BI12" s="77" t="s">
        <v>104</v>
      </c>
      <c r="BJ12" s="89">
        <v>0</v>
      </c>
      <c r="BK12" s="89">
        <v>0</v>
      </c>
      <c r="BL12" s="89">
        <v>0</v>
      </c>
      <c r="BM12" s="89"/>
      <c r="BN12" s="89"/>
      <c r="BO12" s="90">
        <v>0</v>
      </c>
      <c r="BP12" s="89"/>
      <c r="BQ12" s="91">
        <f t="shared" si="4"/>
        <v>0</v>
      </c>
      <c r="BR12" s="89"/>
      <c r="BS12" s="31">
        <v>5</v>
      </c>
      <c r="BT12" s="69" t="s">
        <v>67</v>
      </c>
      <c r="BU12" s="70" t="s">
        <v>68</v>
      </c>
      <c r="BV12" s="71" t="s">
        <v>45</v>
      </c>
      <c r="BW12" s="77" t="s">
        <v>104</v>
      </c>
      <c r="BX12" s="89">
        <v>0</v>
      </c>
      <c r="BY12" s="89"/>
      <c r="BZ12" s="89"/>
      <c r="CA12" s="89"/>
      <c r="CB12" s="89"/>
      <c r="CC12" s="90">
        <v>0</v>
      </c>
      <c r="CD12" s="89"/>
      <c r="CE12" s="91">
        <f t="shared" si="5"/>
        <v>0</v>
      </c>
      <c r="CF12" s="89"/>
      <c r="CG12" s="31">
        <v>5</v>
      </c>
      <c r="CH12" s="69" t="s">
        <v>67</v>
      </c>
      <c r="CI12" s="70" t="s">
        <v>68</v>
      </c>
      <c r="CJ12" s="71" t="s">
        <v>45</v>
      </c>
      <c r="CK12" s="77" t="s">
        <v>104</v>
      </c>
      <c r="CL12" s="89">
        <v>0</v>
      </c>
      <c r="CM12" s="89"/>
      <c r="CN12" s="89"/>
      <c r="CO12" s="89"/>
      <c r="CP12" s="89"/>
      <c r="CQ12" s="90">
        <v>0</v>
      </c>
      <c r="CR12" s="89"/>
      <c r="CS12" s="91">
        <f t="shared" si="6"/>
        <v>0</v>
      </c>
      <c r="CT12" s="89"/>
    </row>
    <row r="13" spans="1:98" ht="17.25" customHeight="1">
      <c r="A13" s="31">
        <v>6</v>
      </c>
      <c r="B13" s="69" t="s">
        <v>69</v>
      </c>
      <c r="C13" s="70" t="s">
        <v>70</v>
      </c>
      <c r="D13" s="71" t="s">
        <v>71</v>
      </c>
      <c r="E13" s="77" t="s">
        <v>105</v>
      </c>
      <c r="F13" s="89">
        <v>6</v>
      </c>
      <c r="G13" s="89">
        <v>7</v>
      </c>
      <c r="H13" s="89"/>
      <c r="I13" s="89"/>
      <c r="J13" s="89"/>
      <c r="K13" s="90">
        <v>5</v>
      </c>
      <c r="L13" s="89"/>
      <c r="M13" s="91">
        <f t="shared" si="0"/>
        <v>5</v>
      </c>
      <c r="N13" s="89"/>
      <c r="O13" s="31">
        <v>6</v>
      </c>
      <c r="P13" s="69" t="s">
        <v>69</v>
      </c>
      <c r="Q13" s="70" t="s">
        <v>70</v>
      </c>
      <c r="R13" s="71" t="s">
        <v>71</v>
      </c>
      <c r="S13" s="77" t="s">
        <v>105</v>
      </c>
      <c r="T13" s="89">
        <v>6</v>
      </c>
      <c r="U13" s="89">
        <v>6</v>
      </c>
      <c r="V13" s="89"/>
      <c r="W13" s="89"/>
      <c r="X13" s="89"/>
      <c r="Y13" s="90">
        <v>3</v>
      </c>
      <c r="Z13" s="89">
        <v>5</v>
      </c>
      <c r="AA13" s="89">
        <f t="shared" si="1"/>
        <v>4</v>
      </c>
      <c r="AB13" s="89">
        <f>ROUND((SUM(T13:X13)/2*0.3+Z13*0.7),0)</f>
        <v>5</v>
      </c>
      <c r="AC13" s="31">
        <v>6</v>
      </c>
      <c r="AD13" s="69" t="s">
        <v>69</v>
      </c>
      <c r="AE13" s="70" t="s">
        <v>70</v>
      </c>
      <c r="AF13" s="71" t="s">
        <v>71</v>
      </c>
      <c r="AG13" s="77" t="s">
        <v>105</v>
      </c>
      <c r="AH13" s="89">
        <v>7</v>
      </c>
      <c r="AI13" s="89"/>
      <c r="AJ13" s="89"/>
      <c r="AK13" s="89"/>
      <c r="AL13" s="89"/>
      <c r="AM13" s="90">
        <v>5</v>
      </c>
      <c r="AN13" s="89"/>
      <c r="AO13" s="91">
        <f t="shared" si="2"/>
        <v>6</v>
      </c>
      <c r="AP13" s="89"/>
      <c r="AQ13" s="31">
        <v>6</v>
      </c>
      <c r="AR13" s="69" t="s">
        <v>69</v>
      </c>
      <c r="AS13" s="70" t="s">
        <v>70</v>
      </c>
      <c r="AT13" s="71" t="s">
        <v>71</v>
      </c>
      <c r="AU13" s="77" t="s">
        <v>105</v>
      </c>
      <c r="AV13" s="89">
        <v>5</v>
      </c>
      <c r="AW13" s="89">
        <v>6</v>
      </c>
      <c r="AX13" s="89">
        <v>5</v>
      </c>
      <c r="AY13" s="89"/>
      <c r="AZ13" s="89"/>
      <c r="BA13" s="90">
        <v>5</v>
      </c>
      <c r="BB13" s="89"/>
      <c r="BC13" s="89">
        <f t="shared" si="3"/>
        <v>5</v>
      </c>
      <c r="BD13" s="89"/>
      <c r="BE13" s="31">
        <v>6</v>
      </c>
      <c r="BF13" s="69" t="s">
        <v>69</v>
      </c>
      <c r="BG13" s="70" t="s">
        <v>70</v>
      </c>
      <c r="BH13" s="71" t="s">
        <v>71</v>
      </c>
      <c r="BI13" s="77" t="s">
        <v>105</v>
      </c>
      <c r="BJ13" s="89">
        <v>7</v>
      </c>
      <c r="BK13" s="89">
        <v>6</v>
      </c>
      <c r="BL13" s="89">
        <v>7</v>
      </c>
      <c r="BM13" s="89"/>
      <c r="BN13" s="89"/>
      <c r="BO13" s="90">
        <v>4</v>
      </c>
      <c r="BP13" s="89"/>
      <c r="BQ13" s="91">
        <f t="shared" si="4"/>
        <v>5</v>
      </c>
      <c r="BR13" s="89"/>
      <c r="BS13" s="31">
        <v>6</v>
      </c>
      <c r="BT13" s="69" t="s">
        <v>69</v>
      </c>
      <c r="BU13" s="70" t="s">
        <v>70</v>
      </c>
      <c r="BV13" s="71" t="s">
        <v>71</v>
      </c>
      <c r="BW13" s="77" t="s">
        <v>105</v>
      </c>
      <c r="BX13" s="89">
        <v>6</v>
      </c>
      <c r="BY13" s="89"/>
      <c r="BZ13" s="89"/>
      <c r="CA13" s="89"/>
      <c r="CB13" s="89"/>
      <c r="CC13" s="90">
        <v>6</v>
      </c>
      <c r="CD13" s="89"/>
      <c r="CE13" s="91">
        <f t="shared" si="5"/>
        <v>6</v>
      </c>
      <c r="CF13" s="89"/>
      <c r="CG13" s="31">
        <v>6</v>
      </c>
      <c r="CH13" s="69" t="s">
        <v>69</v>
      </c>
      <c r="CI13" s="70" t="s">
        <v>70</v>
      </c>
      <c r="CJ13" s="71" t="s">
        <v>71</v>
      </c>
      <c r="CK13" s="77" t="s">
        <v>105</v>
      </c>
      <c r="CL13" s="89">
        <v>8</v>
      </c>
      <c r="CM13" s="89"/>
      <c r="CN13" s="89"/>
      <c r="CO13" s="89"/>
      <c r="CP13" s="89"/>
      <c r="CQ13" s="90">
        <v>5</v>
      </c>
      <c r="CR13" s="89"/>
      <c r="CS13" s="91">
        <f t="shared" si="6"/>
        <v>6</v>
      </c>
      <c r="CT13" s="89"/>
    </row>
    <row r="14" spans="1:98" ht="17.25" customHeight="1">
      <c r="A14" s="31">
        <v>7</v>
      </c>
      <c r="B14" s="102" t="s">
        <v>72</v>
      </c>
      <c r="C14" s="103" t="s">
        <v>73</v>
      </c>
      <c r="D14" s="104" t="s">
        <v>74</v>
      </c>
      <c r="E14" s="105" t="s">
        <v>106</v>
      </c>
      <c r="F14" s="91">
        <v>0</v>
      </c>
      <c r="G14" s="91">
        <v>0</v>
      </c>
      <c r="H14" s="91"/>
      <c r="I14" s="91"/>
      <c r="J14" s="91"/>
      <c r="K14" s="91">
        <v>0</v>
      </c>
      <c r="L14" s="91"/>
      <c r="M14" s="91">
        <f t="shared" si="0"/>
        <v>0</v>
      </c>
      <c r="N14" s="91"/>
      <c r="O14" s="31">
        <v>7</v>
      </c>
      <c r="P14" s="102" t="s">
        <v>72</v>
      </c>
      <c r="Q14" s="103" t="s">
        <v>73</v>
      </c>
      <c r="R14" s="104" t="s">
        <v>74</v>
      </c>
      <c r="S14" s="105" t="s">
        <v>106</v>
      </c>
      <c r="T14" s="91">
        <v>0</v>
      </c>
      <c r="U14" s="91">
        <v>0</v>
      </c>
      <c r="V14" s="91"/>
      <c r="W14" s="91"/>
      <c r="X14" s="91"/>
      <c r="Y14" s="91">
        <v>0</v>
      </c>
      <c r="Z14" s="91"/>
      <c r="AA14" s="89">
        <f t="shared" si="1"/>
        <v>0</v>
      </c>
      <c r="AB14" s="89"/>
      <c r="AC14" s="31">
        <v>7</v>
      </c>
      <c r="AD14" s="102" t="s">
        <v>72</v>
      </c>
      <c r="AE14" s="103" t="s">
        <v>73</v>
      </c>
      <c r="AF14" s="104" t="s">
        <v>74</v>
      </c>
      <c r="AG14" s="105" t="s">
        <v>106</v>
      </c>
      <c r="AH14" s="91">
        <v>0</v>
      </c>
      <c r="AI14" s="91"/>
      <c r="AJ14" s="91"/>
      <c r="AK14" s="91"/>
      <c r="AL14" s="91"/>
      <c r="AM14" s="91">
        <v>0</v>
      </c>
      <c r="AN14" s="91"/>
      <c r="AO14" s="91">
        <f t="shared" si="2"/>
        <v>0</v>
      </c>
      <c r="AP14" s="91"/>
      <c r="AQ14" s="31">
        <v>7</v>
      </c>
      <c r="AR14" s="102" t="s">
        <v>72</v>
      </c>
      <c r="AS14" s="103" t="s">
        <v>73</v>
      </c>
      <c r="AT14" s="104" t="s">
        <v>74</v>
      </c>
      <c r="AU14" s="105" t="s">
        <v>106</v>
      </c>
      <c r="AV14" s="91">
        <v>0</v>
      </c>
      <c r="AW14" s="91">
        <v>0</v>
      </c>
      <c r="AX14" s="91">
        <v>0</v>
      </c>
      <c r="AY14" s="91"/>
      <c r="AZ14" s="91"/>
      <c r="BA14" s="91">
        <v>0</v>
      </c>
      <c r="BB14" s="91"/>
      <c r="BC14" s="89">
        <f t="shared" si="3"/>
        <v>0</v>
      </c>
      <c r="BD14" s="91"/>
      <c r="BE14" s="31">
        <v>7</v>
      </c>
      <c r="BF14" s="102" t="s">
        <v>72</v>
      </c>
      <c r="BG14" s="103" t="s">
        <v>73</v>
      </c>
      <c r="BH14" s="104" t="s">
        <v>74</v>
      </c>
      <c r="BI14" s="105" t="s">
        <v>106</v>
      </c>
      <c r="BJ14" s="91">
        <v>0</v>
      </c>
      <c r="BK14" s="91">
        <v>0</v>
      </c>
      <c r="BL14" s="91">
        <v>0</v>
      </c>
      <c r="BM14" s="91"/>
      <c r="BN14" s="91"/>
      <c r="BO14" s="91">
        <v>0</v>
      </c>
      <c r="BP14" s="91"/>
      <c r="BQ14" s="91">
        <f t="shared" si="4"/>
        <v>0</v>
      </c>
      <c r="BR14" s="91"/>
      <c r="BS14" s="31">
        <v>7</v>
      </c>
      <c r="BT14" s="102" t="s">
        <v>72</v>
      </c>
      <c r="BU14" s="103" t="s">
        <v>73</v>
      </c>
      <c r="BV14" s="104" t="s">
        <v>74</v>
      </c>
      <c r="BW14" s="105" t="s">
        <v>106</v>
      </c>
      <c r="BX14" s="91">
        <v>0</v>
      </c>
      <c r="BY14" s="91"/>
      <c r="BZ14" s="91"/>
      <c r="CA14" s="91"/>
      <c r="CB14" s="91"/>
      <c r="CC14" s="91">
        <v>0</v>
      </c>
      <c r="CD14" s="91"/>
      <c r="CE14" s="91">
        <f t="shared" si="5"/>
        <v>0</v>
      </c>
      <c r="CF14" s="91"/>
      <c r="CG14" s="31">
        <v>7</v>
      </c>
      <c r="CH14" s="102" t="s">
        <v>72</v>
      </c>
      <c r="CI14" s="103" t="s">
        <v>73</v>
      </c>
      <c r="CJ14" s="104" t="s">
        <v>74</v>
      </c>
      <c r="CK14" s="105" t="s">
        <v>106</v>
      </c>
      <c r="CL14" s="91">
        <v>0</v>
      </c>
      <c r="CM14" s="91"/>
      <c r="CN14" s="91"/>
      <c r="CO14" s="91"/>
      <c r="CP14" s="91"/>
      <c r="CQ14" s="91">
        <v>0</v>
      </c>
      <c r="CR14" s="91"/>
      <c r="CS14" s="91">
        <f t="shared" si="6"/>
        <v>0</v>
      </c>
      <c r="CT14" s="91"/>
    </row>
    <row r="15" spans="1:98" ht="17.25" customHeight="1">
      <c r="A15" s="31">
        <v>8</v>
      </c>
      <c r="B15" s="69" t="s">
        <v>75</v>
      </c>
      <c r="C15" s="72" t="s">
        <v>76</v>
      </c>
      <c r="D15" s="73" t="s">
        <v>77</v>
      </c>
      <c r="E15" s="77" t="s">
        <v>107</v>
      </c>
      <c r="F15" s="89">
        <v>8</v>
      </c>
      <c r="G15" s="89">
        <v>8</v>
      </c>
      <c r="H15" s="89"/>
      <c r="I15" s="89"/>
      <c r="J15" s="89"/>
      <c r="K15" s="90">
        <v>5</v>
      </c>
      <c r="L15" s="89"/>
      <c r="M15" s="91">
        <f t="shared" si="0"/>
        <v>6</v>
      </c>
      <c r="N15" s="91"/>
      <c r="O15" s="31">
        <v>8</v>
      </c>
      <c r="P15" s="69" t="s">
        <v>75</v>
      </c>
      <c r="Q15" s="72" t="s">
        <v>76</v>
      </c>
      <c r="R15" s="73" t="s">
        <v>77</v>
      </c>
      <c r="S15" s="77" t="s">
        <v>107</v>
      </c>
      <c r="T15" s="89">
        <v>7</v>
      </c>
      <c r="U15" s="89">
        <v>6</v>
      </c>
      <c r="V15" s="89"/>
      <c r="W15" s="89"/>
      <c r="X15" s="89"/>
      <c r="Y15" s="90">
        <v>4</v>
      </c>
      <c r="Z15" s="89"/>
      <c r="AA15" s="89">
        <f t="shared" si="1"/>
        <v>5</v>
      </c>
      <c r="AB15" s="89"/>
      <c r="AC15" s="31">
        <v>8</v>
      </c>
      <c r="AD15" s="69" t="s">
        <v>75</v>
      </c>
      <c r="AE15" s="72" t="s">
        <v>76</v>
      </c>
      <c r="AF15" s="73" t="s">
        <v>77</v>
      </c>
      <c r="AG15" s="77" t="s">
        <v>107</v>
      </c>
      <c r="AH15" s="89">
        <v>7</v>
      </c>
      <c r="AI15" s="89"/>
      <c r="AJ15" s="89"/>
      <c r="AK15" s="89"/>
      <c r="AL15" s="89"/>
      <c r="AM15" s="90">
        <v>8</v>
      </c>
      <c r="AN15" s="89"/>
      <c r="AO15" s="91">
        <f t="shared" si="2"/>
        <v>8</v>
      </c>
      <c r="AP15" s="91"/>
      <c r="AQ15" s="31">
        <v>8</v>
      </c>
      <c r="AR15" s="69" t="s">
        <v>75</v>
      </c>
      <c r="AS15" s="72" t="s">
        <v>76</v>
      </c>
      <c r="AT15" s="73" t="s">
        <v>77</v>
      </c>
      <c r="AU15" s="77" t="s">
        <v>107</v>
      </c>
      <c r="AV15" s="89">
        <v>6</v>
      </c>
      <c r="AW15" s="89">
        <v>5</v>
      </c>
      <c r="AX15" s="89">
        <v>5</v>
      </c>
      <c r="AY15" s="89"/>
      <c r="AZ15" s="89"/>
      <c r="BA15" s="90">
        <v>6</v>
      </c>
      <c r="BB15" s="89"/>
      <c r="BC15" s="89">
        <f t="shared" si="3"/>
        <v>6</v>
      </c>
      <c r="BD15" s="91"/>
      <c r="BE15" s="31">
        <v>8</v>
      </c>
      <c r="BF15" s="69" t="s">
        <v>75</v>
      </c>
      <c r="BG15" s="72" t="s">
        <v>76</v>
      </c>
      <c r="BH15" s="73" t="s">
        <v>77</v>
      </c>
      <c r="BI15" s="77" t="s">
        <v>107</v>
      </c>
      <c r="BJ15" s="89">
        <v>8</v>
      </c>
      <c r="BK15" s="89">
        <v>8</v>
      </c>
      <c r="BL15" s="89">
        <v>8</v>
      </c>
      <c r="BM15" s="89"/>
      <c r="BN15" s="89"/>
      <c r="BO15" s="90">
        <v>7</v>
      </c>
      <c r="BP15" s="89"/>
      <c r="BQ15" s="91">
        <f t="shared" si="4"/>
        <v>7</v>
      </c>
      <c r="BR15" s="91"/>
      <c r="BS15" s="31">
        <v>8</v>
      </c>
      <c r="BT15" s="69" t="s">
        <v>75</v>
      </c>
      <c r="BU15" s="72" t="s">
        <v>76</v>
      </c>
      <c r="BV15" s="73" t="s">
        <v>77</v>
      </c>
      <c r="BW15" s="77" t="s">
        <v>107</v>
      </c>
      <c r="BX15" s="89">
        <v>6</v>
      </c>
      <c r="BY15" s="89"/>
      <c r="BZ15" s="89"/>
      <c r="CA15" s="89"/>
      <c r="CB15" s="89"/>
      <c r="CC15" s="90">
        <v>7</v>
      </c>
      <c r="CD15" s="89"/>
      <c r="CE15" s="91">
        <f t="shared" si="5"/>
        <v>7</v>
      </c>
      <c r="CF15" s="91"/>
      <c r="CG15" s="31">
        <v>8</v>
      </c>
      <c r="CH15" s="69" t="s">
        <v>75</v>
      </c>
      <c r="CI15" s="72" t="s">
        <v>76</v>
      </c>
      <c r="CJ15" s="73" t="s">
        <v>77</v>
      </c>
      <c r="CK15" s="77" t="s">
        <v>107</v>
      </c>
      <c r="CL15" s="89">
        <v>8</v>
      </c>
      <c r="CM15" s="89"/>
      <c r="CN15" s="89"/>
      <c r="CO15" s="89"/>
      <c r="CP15" s="89"/>
      <c r="CQ15" s="90">
        <v>6</v>
      </c>
      <c r="CR15" s="89"/>
      <c r="CS15" s="91">
        <f t="shared" si="6"/>
        <v>7</v>
      </c>
      <c r="CT15" s="91"/>
    </row>
    <row r="16" spans="1:98" ht="17.25" customHeight="1">
      <c r="A16" s="31">
        <v>9</v>
      </c>
      <c r="B16" s="69" t="s">
        <v>78</v>
      </c>
      <c r="C16" s="70" t="s">
        <v>79</v>
      </c>
      <c r="D16" s="71" t="s">
        <v>80</v>
      </c>
      <c r="E16" s="77" t="s">
        <v>108</v>
      </c>
      <c r="F16" s="89">
        <v>0</v>
      </c>
      <c r="G16" s="89">
        <v>0</v>
      </c>
      <c r="H16" s="89"/>
      <c r="I16" s="89"/>
      <c r="J16" s="89"/>
      <c r="K16" s="90">
        <v>0</v>
      </c>
      <c r="L16" s="89"/>
      <c r="M16" s="91">
        <f t="shared" si="0"/>
        <v>0</v>
      </c>
      <c r="N16" s="89"/>
      <c r="O16" s="31">
        <v>9</v>
      </c>
      <c r="P16" s="69" t="s">
        <v>78</v>
      </c>
      <c r="Q16" s="70" t="s">
        <v>79</v>
      </c>
      <c r="R16" s="71" t="s">
        <v>80</v>
      </c>
      <c r="S16" s="77" t="s">
        <v>108</v>
      </c>
      <c r="T16" s="89">
        <v>0</v>
      </c>
      <c r="U16" s="89">
        <v>0</v>
      </c>
      <c r="V16" s="89"/>
      <c r="W16" s="89"/>
      <c r="X16" s="89"/>
      <c r="Y16" s="90">
        <v>0</v>
      </c>
      <c r="Z16" s="89"/>
      <c r="AA16" s="89">
        <f t="shared" si="1"/>
        <v>0</v>
      </c>
      <c r="AB16" s="89"/>
      <c r="AC16" s="31">
        <v>9</v>
      </c>
      <c r="AD16" s="69" t="s">
        <v>78</v>
      </c>
      <c r="AE16" s="70" t="s">
        <v>79</v>
      </c>
      <c r="AF16" s="71" t="s">
        <v>80</v>
      </c>
      <c r="AG16" s="77" t="s">
        <v>108</v>
      </c>
      <c r="AH16" s="89">
        <v>0</v>
      </c>
      <c r="AI16" s="89"/>
      <c r="AJ16" s="89"/>
      <c r="AK16" s="89"/>
      <c r="AL16" s="89"/>
      <c r="AM16" s="90">
        <v>0</v>
      </c>
      <c r="AN16" s="89"/>
      <c r="AO16" s="91">
        <f t="shared" si="2"/>
        <v>0</v>
      </c>
      <c r="AP16" s="89"/>
      <c r="AQ16" s="31">
        <v>9</v>
      </c>
      <c r="AR16" s="69" t="s">
        <v>78</v>
      </c>
      <c r="AS16" s="70" t="s">
        <v>79</v>
      </c>
      <c r="AT16" s="71" t="s">
        <v>80</v>
      </c>
      <c r="AU16" s="77" t="s">
        <v>108</v>
      </c>
      <c r="AV16" s="89">
        <v>0</v>
      </c>
      <c r="AW16" s="89">
        <v>0</v>
      </c>
      <c r="AX16" s="89">
        <v>0</v>
      </c>
      <c r="AY16" s="89"/>
      <c r="AZ16" s="89"/>
      <c r="BA16" s="90">
        <v>0</v>
      </c>
      <c r="BB16" s="89"/>
      <c r="BC16" s="89">
        <f t="shared" si="3"/>
        <v>0</v>
      </c>
      <c r="BD16" s="89"/>
      <c r="BE16" s="31">
        <v>9</v>
      </c>
      <c r="BF16" s="69" t="s">
        <v>78</v>
      </c>
      <c r="BG16" s="70" t="s">
        <v>79</v>
      </c>
      <c r="BH16" s="71" t="s">
        <v>80</v>
      </c>
      <c r="BI16" s="77" t="s">
        <v>108</v>
      </c>
      <c r="BJ16" s="89">
        <v>0</v>
      </c>
      <c r="BK16" s="89">
        <v>0</v>
      </c>
      <c r="BL16" s="89">
        <v>0</v>
      </c>
      <c r="BM16" s="89"/>
      <c r="BN16" s="89"/>
      <c r="BO16" s="90">
        <v>0</v>
      </c>
      <c r="BP16" s="89"/>
      <c r="BQ16" s="91">
        <f t="shared" si="4"/>
        <v>0</v>
      </c>
      <c r="BR16" s="89"/>
      <c r="BS16" s="31">
        <v>9</v>
      </c>
      <c r="BT16" s="69" t="s">
        <v>78</v>
      </c>
      <c r="BU16" s="70" t="s">
        <v>79</v>
      </c>
      <c r="BV16" s="71" t="s">
        <v>80</v>
      </c>
      <c r="BW16" s="77" t="s">
        <v>108</v>
      </c>
      <c r="BX16" s="89">
        <v>0</v>
      </c>
      <c r="BY16" s="89"/>
      <c r="BZ16" s="89"/>
      <c r="CA16" s="89"/>
      <c r="CB16" s="89"/>
      <c r="CC16" s="90">
        <v>0</v>
      </c>
      <c r="CD16" s="89"/>
      <c r="CE16" s="91">
        <f t="shared" si="5"/>
        <v>0</v>
      </c>
      <c r="CF16" s="89"/>
      <c r="CG16" s="31">
        <v>9</v>
      </c>
      <c r="CH16" s="69" t="s">
        <v>78</v>
      </c>
      <c r="CI16" s="70" t="s">
        <v>79</v>
      </c>
      <c r="CJ16" s="71" t="s">
        <v>80</v>
      </c>
      <c r="CK16" s="77" t="s">
        <v>108</v>
      </c>
      <c r="CL16" s="89">
        <v>0</v>
      </c>
      <c r="CM16" s="89"/>
      <c r="CN16" s="89"/>
      <c r="CO16" s="89"/>
      <c r="CP16" s="89"/>
      <c r="CQ16" s="90">
        <v>0</v>
      </c>
      <c r="CR16" s="89"/>
      <c r="CS16" s="91">
        <f t="shared" si="6"/>
        <v>0</v>
      </c>
      <c r="CT16" s="89"/>
    </row>
    <row r="17" spans="1:98" ht="17.25" customHeight="1">
      <c r="A17" s="31">
        <v>10</v>
      </c>
      <c r="B17" s="69" t="s">
        <v>81</v>
      </c>
      <c r="C17" s="70" t="s">
        <v>47</v>
      </c>
      <c r="D17" s="71" t="s">
        <v>80</v>
      </c>
      <c r="E17" s="77" t="s">
        <v>109</v>
      </c>
      <c r="F17" s="89">
        <v>0</v>
      </c>
      <c r="G17" s="89">
        <v>0</v>
      </c>
      <c r="H17" s="89"/>
      <c r="I17" s="89"/>
      <c r="J17" s="89"/>
      <c r="K17" s="90">
        <v>0</v>
      </c>
      <c r="L17" s="89"/>
      <c r="M17" s="91">
        <f t="shared" si="0"/>
        <v>0</v>
      </c>
      <c r="N17" s="89"/>
      <c r="O17" s="31">
        <v>10</v>
      </c>
      <c r="P17" s="69" t="s">
        <v>81</v>
      </c>
      <c r="Q17" s="70" t="s">
        <v>47</v>
      </c>
      <c r="R17" s="71" t="s">
        <v>80</v>
      </c>
      <c r="S17" s="77" t="s">
        <v>109</v>
      </c>
      <c r="T17" s="89">
        <v>0</v>
      </c>
      <c r="U17" s="89">
        <v>0</v>
      </c>
      <c r="V17" s="89"/>
      <c r="W17" s="89"/>
      <c r="X17" s="89"/>
      <c r="Y17" s="90">
        <v>0</v>
      </c>
      <c r="Z17" s="89"/>
      <c r="AA17" s="89">
        <f t="shared" si="1"/>
        <v>0</v>
      </c>
      <c r="AB17" s="89"/>
      <c r="AC17" s="31">
        <v>10</v>
      </c>
      <c r="AD17" s="69" t="s">
        <v>81</v>
      </c>
      <c r="AE17" s="70" t="s">
        <v>47</v>
      </c>
      <c r="AF17" s="71" t="s">
        <v>80</v>
      </c>
      <c r="AG17" s="77" t="s">
        <v>109</v>
      </c>
      <c r="AH17" s="89">
        <v>0</v>
      </c>
      <c r="AI17" s="89"/>
      <c r="AJ17" s="89"/>
      <c r="AK17" s="89"/>
      <c r="AL17" s="89"/>
      <c r="AM17" s="90">
        <v>0</v>
      </c>
      <c r="AN17" s="89"/>
      <c r="AO17" s="91">
        <f t="shared" si="2"/>
        <v>0</v>
      </c>
      <c r="AP17" s="89"/>
      <c r="AQ17" s="31">
        <v>10</v>
      </c>
      <c r="AR17" s="69" t="s">
        <v>81</v>
      </c>
      <c r="AS17" s="70" t="s">
        <v>47</v>
      </c>
      <c r="AT17" s="71" t="s">
        <v>80</v>
      </c>
      <c r="AU17" s="77" t="s">
        <v>109</v>
      </c>
      <c r="AV17" s="89"/>
      <c r="AW17" s="89"/>
      <c r="AX17" s="89"/>
      <c r="AY17" s="89"/>
      <c r="AZ17" s="89"/>
      <c r="BA17" s="90"/>
      <c r="BB17" s="89"/>
      <c r="BC17" s="89">
        <f t="shared" si="3"/>
        <v>0</v>
      </c>
      <c r="BD17" s="89"/>
      <c r="BE17" s="31">
        <v>10</v>
      </c>
      <c r="BF17" s="69" t="s">
        <v>81</v>
      </c>
      <c r="BG17" s="70" t="s">
        <v>47</v>
      </c>
      <c r="BH17" s="71" t="s">
        <v>80</v>
      </c>
      <c r="BI17" s="77" t="s">
        <v>109</v>
      </c>
      <c r="BJ17" s="89">
        <v>7</v>
      </c>
      <c r="BK17" s="89">
        <v>8</v>
      </c>
      <c r="BL17" s="89">
        <v>8</v>
      </c>
      <c r="BM17" s="89"/>
      <c r="BN17" s="89"/>
      <c r="BO17" s="90">
        <v>0</v>
      </c>
      <c r="BP17" s="89"/>
      <c r="BQ17" s="91">
        <f t="shared" si="4"/>
        <v>2</v>
      </c>
      <c r="BR17" s="89"/>
      <c r="BS17" s="31">
        <v>10</v>
      </c>
      <c r="BT17" s="69" t="s">
        <v>81</v>
      </c>
      <c r="BU17" s="70" t="s">
        <v>47</v>
      </c>
      <c r="BV17" s="71" t="s">
        <v>80</v>
      </c>
      <c r="BW17" s="77" t="s">
        <v>109</v>
      </c>
      <c r="BX17" s="89">
        <v>6</v>
      </c>
      <c r="BY17" s="89"/>
      <c r="BZ17" s="89"/>
      <c r="CA17" s="89"/>
      <c r="CB17" s="89"/>
      <c r="CC17" s="90">
        <v>0</v>
      </c>
      <c r="CD17" s="89"/>
      <c r="CE17" s="91">
        <f t="shared" si="5"/>
        <v>2</v>
      </c>
      <c r="CF17" s="89"/>
      <c r="CG17" s="31">
        <v>10</v>
      </c>
      <c r="CH17" s="69" t="s">
        <v>81</v>
      </c>
      <c r="CI17" s="70" t="s">
        <v>47</v>
      </c>
      <c r="CJ17" s="71" t="s">
        <v>80</v>
      </c>
      <c r="CK17" s="77" t="s">
        <v>109</v>
      </c>
      <c r="CL17" s="89">
        <v>0</v>
      </c>
      <c r="CM17" s="89"/>
      <c r="CN17" s="89"/>
      <c r="CO17" s="89"/>
      <c r="CP17" s="89"/>
      <c r="CQ17" s="90">
        <v>0</v>
      </c>
      <c r="CR17" s="89"/>
      <c r="CS17" s="91">
        <f t="shared" si="6"/>
        <v>0</v>
      </c>
      <c r="CT17" s="89"/>
    </row>
    <row r="18" spans="1:98" ht="17.25" customHeight="1">
      <c r="A18" s="31">
        <v>11</v>
      </c>
      <c r="B18" s="69" t="s">
        <v>83</v>
      </c>
      <c r="C18" s="70" t="s">
        <v>51</v>
      </c>
      <c r="D18" s="71" t="s">
        <v>84</v>
      </c>
      <c r="E18" s="77" t="s">
        <v>111</v>
      </c>
      <c r="F18" s="89">
        <v>8</v>
      </c>
      <c r="G18" s="89">
        <v>8</v>
      </c>
      <c r="H18" s="89"/>
      <c r="I18" s="89"/>
      <c r="J18" s="89"/>
      <c r="K18" s="90">
        <v>6</v>
      </c>
      <c r="L18" s="89"/>
      <c r="M18" s="91">
        <f t="shared" si="0"/>
        <v>7</v>
      </c>
      <c r="N18" s="89"/>
      <c r="O18" s="31">
        <v>11</v>
      </c>
      <c r="P18" s="69" t="s">
        <v>83</v>
      </c>
      <c r="Q18" s="70" t="s">
        <v>51</v>
      </c>
      <c r="R18" s="71" t="s">
        <v>84</v>
      </c>
      <c r="S18" s="77" t="s">
        <v>111</v>
      </c>
      <c r="T18" s="89">
        <v>6</v>
      </c>
      <c r="U18" s="89">
        <v>6</v>
      </c>
      <c r="V18" s="89"/>
      <c r="W18" s="89"/>
      <c r="X18" s="89"/>
      <c r="Y18" s="90">
        <v>3</v>
      </c>
      <c r="Z18" s="89">
        <v>5</v>
      </c>
      <c r="AA18" s="89">
        <f t="shared" si="1"/>
        <v>4</v>
      </c>
      <c r="AB18" s="89">
        <f>ROUND((SUM(T18:X18)/2*0.3+Z18*0.7),0)</f>
        <v>5</v>
      </c>
      <c r="AC18" s="31">
        <v>11</v>
      </c>
      <c r="AD18" s="69" t="s">
        <v>83</v>
      </c>
      <c r="AE18" s="70" t="s">
        <v>51</v>
      </c>
      <c r="AF18" s="71" t="s">
        <v>84</v>
      </c>
      <c r="AG18" s="77" t="s">
        <v>111</v>
      </c>
      <c r="AH18" s="89">
        <v>7</v>
      </c>
      <c r="AI18" s="89"/>
      <c r="AJ18" s="89"/>
      <c r="AK18" s="89"/>
      <c r="AL18" s="89"/>
      <c r="AM18" s="90">
        <v>6</v>
      </c>
      <c r="AN18" s="89"/>
      <c r="AO18" s="91">
        <f t="shared" si="2"/>
        <v>6</v>
      </c>
      <c r="AP18" s="89"/>
      <c r="AQ18" s="31">
        <v>11</v>
      </c>
      <c r="AR18" s="69" t="s">
        <v>83</v>
      </c>
      <c r="AS18" s="70" t="s">
        <v>51</v>
      </c>
      <c r="AT18" s="71" t="s">
        <v>84</v>
      </c>
      <c r="AU18" s="77" t="s">
        <v>111</v>
      </c>
      <c r="AV18" s="89">
        <v>6</v>
      </c>
      <c r="AW18" s="89">
        <v>7</v>
      </c>
      <c r="AX18" s="89">
        <v>7</v>
      </c>
      <c r="AY18" s="89"/>
      <c r="AZ18" s="89"/>
      <c r="BA18" s="90">
        <v>6</v>
      </c>
      <c r="BB18" s="89"/>
      <c r="BC18" s="89">
        <f t="shared" si="3"/>
        <v>6</v>
      </c>
      <c r="BD18" s="89"/>
      <c r="BE18" s="31">
        <v>11</v>
      </c>
      <c r="BF18" s="69" t="s">
        <v>83</v>
      </c>
      <c r="BG18" s="70" t="s">
        <v>51</v>
      </c>
      <c r="BH18" s="71" t="s">
        <v>84</v>
      </c>
      <c r="BI18" s="77" t="s">
        <v>111</v>
      </c>
      <c r="BJ18" s="89">
        <v>8</v>
      </c>
      <c r="BK18" s="89">
        <v>8</v>
      </c>
      <c r="BL18" s="89">
        <v>7</v>
      </c>
      <c r="BM18" s="89"/>
      <c r="BN18" s="89"/>
      <c r="BO18" s="90">
        <v>7</v>
      </c>
      <c r="BP18" s="89"/>
      <c r="BQ18" s="91">
        <f t="shared" si="4"/>
        <v>7</v>
      </c>
      <c r="BR18" s="89"/>
      <c r="BS18" s="31">
        <v>11</v>
      </c>
      <c r="BT18" s="69" t="s">
        <v>83</v>
      </c>
      <c r="BU18" s="70" t="s">
        <v>51</v>
      </c>
      <c r="BV18" s="71" t="s">
        <v>84</v>
      </c>
      <c r="BW18" s="77" t="s">
        <v>111</v>
      </c>
      <c r="BX18" s="89">
        <v>7</v>
      </c>
      <c r="BY18" s="89"/>
      <c r="BZ18" s="89"/>
      <c r="CA18" s="89"/>
      <c r="CB18" s="89"/>
      <c r="CC18" s="90">
        <v>7</v>
      </c>
      <c r="CD18" s="89"/>
      <c r="CE18" s="91">
        <f t="shared" si="5"/>
        <v>7</v>
      </c>
      <c r="CF18" s="89"/>
      <c r="CG18" s="31">
        <v>11</v>
      </c>
      <c r="CH18" s="69" t="s">
        <v>83</v>
      </c>
      <c r="CI18" s="70" t="s">
        <v>51</v>
      </c>
      <c r="CJ18" s="71" t="s">
        <v>84</v>
      </c>
      <c r="CK18" s="77" t="s">
        <v>111</v>
      </c>
      <c r="CL18" s="89">
        <v>8</v>
      </c>
      <c r="CM18" s="89"/>
      <c r="CN18" s="89"/>
      <c r="CO18" s="89"/>
      <c r="CP18" s="89"/>
      <c r="CQ18" s="90">
        <v>7</v>
      </c>
      <c r="CR18" s="89"/>
      <c r="CS18" s="91">
        <f t="shared" si="6"/>
        <v>7</v>
      </c>
      <c r="CT18" s="89"/>
    </row>
    <row r="19" spans="1:98" ht="17.25" customHeight="1">
      <c r="A19" s="31">
        <v>12</v>
      </c>
      <c r="B19" s="69" t="s">
        <v>85</v>
      </c>
      <c r="C19" s="70" t="s">
        <v>52</v>
      </c>
      <c r="D19" s="71" t="s">
        <v>86</v>
      </c>
      <c r="E19" s="77" t="s">
        <v>112</v>
      </c>
      <c r="F19" s="89">
        <v>0</v>
      </c>
      <c r="G19" s="89">
        <v>0</v>
      </c>
      <c r="H19" s="89"/>
      <c r="I19" s="89"/>
      <c r="J19" s="89"/>
      <c r="K19" s="90">
        <v>0</v>
      </c>
      <c r="L19" s="89"/>
      <c r="M19" s="91">
        <f t="shared" si="0"/>
        <v>0</v>
      </c>
      <c r="N19" s="89"/>
      <c r="O19" s="31">
        <v>12</v>
      </c>
      <c r="P19" s="69" t="s">
        <v>85</v>
      </c>
      <c r="Q19" s="70" t="s">
        <v>52</v>
      </c>
      <c r="R19" s="71" t="s">
        <v>86</v>
      </c>
      <c r="S19" s="77" t="s">
        <v>112</v>
      </c>
      <c r="T19" s="89">
        <v>0</v>
      </c>
      <c r="U19" s="89">
        <v>0</v>
      </c>
      <c r="V19" s="89"/>
      <c r="W19" s="89"/>
      <c r="X19" s="89"/>
      <c r="Y19" s="90">
        <v>0</v>
      </c>
      <c r="Z19" s="89"/>
      <c r="AA19" s="89">
        <f t="shared" si="1"/>
        <v>0</v>
      </c>
      <c r="AB19" s="89"/>
      <c r="AC19" s="31">
        <v>12</v>
      </c>
      <c r="AD19" s="69" t="s">
        <v>85</v>
      </c>
      <c r="AE19" s="70" t="s">
        <v>52</v>
      </c>
      <c r="AF19" s="71" t="s">
        <v>86</v>
      </c>
      <c r="AG19" s="77" t="s">
        <v>112</v>
      </c>
      <c r="AH19" s="89">
        <v>0</v>
      </c>
      <c r="AI19" s="89"/>
      <c r="AJ19" s="89"/>
      <c r="AK19" s="89"/>
      <c r="AL19" s="89"/>
      <c r="AM19" s="90">
        <v>0</v>
      </c>
      <c r="AN19" s="89"/>
      <c r="AO19" s="91">
        <f t="shared" si="2"/>
        <v>0</v>
      </c>
      <c r="AP19" s="89"/>
      <c r="AQ19" s="31">
        <v>12</v>
      </c>
      <c r="AR19" s="69" t="s">
        <v>85</v>
      </c>
      <c r="AS19" s="70" t="s">
        <v>52</v>
      </c>
      <c r="AT19" s="71" t="s">
        <v>86</v>
      </c>
      <c r="AU19" s="77" t="s">
        <v>112</v>
      </c>
      <c r="AV19" s="89">
        <v>0</v>
      </c>
      <c r="AW19" s="89">
        <v>0</v>
      </c>
      <c r="AX19" s="89">
        <v>0</v>
      </c>
      <c r="AY19" s="89"/>
      <c r="AZ19" s="89"/>
      <c r="BA19" s="90">
        <v>0</v>
      </c>
      <c r="BB19" s="89"/>
      <c r="BC19" s="89">
        <f t="shared" si="3"/>
        <v>0</v>
      </c>
      <c r="BD19" s="89"/>
      <c r="BE19" s="31">
        <v>12</v>
      </c>
      <c r="BF19" s="69" t="s">
        <v>85</v>
      </c>
      <c r="BG19" s="70" t="s">
        <v>52</v>
      </c>
      <c r="BH19" s="71" t="s">
        <v>86</v>
      </c>
      <c r="BI19" s="77" t="s">
        <v>112</v>
      </c>
      <c r="BJ19" s="89">
        <v>0</v>
      </c>
      <c r="BK19" s="89">
        <v>0</v>
      </c>
      <c r="BL19" s="89">
        <v>0</v>
      </c>
      <c r="BM19" s="89"/>
      <c r="BN19" s="89"/>
      <c r="BO19" s="90">
        <v>0</v>
      </c>
      <c r="BP19" s="89"/>
      <c r="BQ19" s="91">
        <f t="shared" si="4"/>
        <v>0</v>
      </c>
      <c r="BR19" s="89"/>
      <c r="BS19" s="31">
        <v>12</v>
      </c>
      <c r="BT19" s="69" t="s">
        <v>85</v>
      </c>
      <c r="BU19" s="70" t="s">
        <v>52</v>
      </c>
      <c r="BV19" s="71" t="s">
        <v>86</v>
      </c>
      <c r="BW19" s="77" t="s">
        <v>112</v>
      </c>
      <c r="BX19" s="89">
        <v>0</v>
      </c>
      <c r="BY19" s="89"/>
      <c r="BZ19" s="89"/>
      <c r="CA19" s="89"/>
      <c r="CB19" s="89"/>
      <c r="CC19" s="90">
        <v>0</v>
      </c>
      <c r="CD19" s="89"/>
      <c r="CE19" s="91">
        <f t="shared" si="5"/>
        <v>0</v>
      </c>
      <c r="CF19" s="89"/>
      <c r="CG19" s="31">
        <v>12</v>
      </c>
      <c r="CH19" s="69" t="s">
        <v>85</v>
      </c>
      <c r="CI19" s="70" t="s">
        <v>52</v>
      </c>
      <c r="CJ19" s="71" t="s">
        <v>86</v>
      </c>
      <c r="CK19" s="77" t="s">
        <v>112</v>
      </c>
      <c r="CL19" s="89">
        <v>0</v>
      </c>
      <c r="CM19" s="89"/>
      <c r="CN19" s="89"/>
      <c r="CO19" s="89"/>
      <c r="CP19" s="89"/>
      <c r="CQ19" s="90">
        <v>0</v>
      </c>
      <c r="CR19" s="89"/>
      <c r="CS19" s="91">
        <f t="shared" si="6"/>
        <v>0</v>
      </c>
      <c r="CT19" s="89"/>
    </row>
    <row r="20" spans="1:98" ht="17.25" customHeight="1">
      <c r="A20" s="31">
        <v>13</v>
      </c>
      <c r="B20" s="69" t="s">
        <v>88</v>
      </c>
      <c r="C20" s="70" t="s">
        <v>51</v>
      </c>
      <c r="D20" s="71" t="s">
        <v>48</v>
      </c>
      <c r="E20" s="77" t="s">
        <v>114</v>
      </c>
      <c r="F20" s="89">
        <v>0</v>
      </c>
      <c r="G20" s="89">
        <v>0</v>
      </c>
      <c r="H20" s="93"/>
      <c r="I20" s="93"/>
      <c r="J20" s="93"/>
      <c r="K20" s="126">
        <v>0</v>
      </c>
      <c r="L20" s="93"/>
      <c r="M20" s="91">
        <f t="shared" si="0"/>
        <v>0</v>
      </c>
      <c r="N20" s="91"/>
      <c r="O20" s="31">
        <v>13</v>
      </c>
      <c r="P20" s="69" t="s">
        <v>88</v>
      </c>
      <c r="Q20" s="70" t="s">
        <v>51</v>
      </c>
      <c r="R20" s="71" t="s">
        <v>48</v>
      </c>
      <c r="S20" s="77" t="s">
        <v>114</v>
      </c>
      <c r="T20" s="89">
        <v>0</v>
      </c>
      <c r="U20" s="89">
        <v>0</v>
      </c>
      <c r="V20" s="93"/>
      <c r="W20" s="93"/>
      <c r="X20" s="93"/>
      <c r="Y20" s="126">
        <v>0</v>
      </c>
      <c r="Z20" s="93"/>
      <c r="AA20" s="89">
        <f t="shared" si="1"/>
        <v>0</v>
      </c>
      <c r="AB20" s="89"/>
      <c r="AC20" s="31">
        <v>13</v>
      </c>
      <c r="AD20" s="69" t="s">
        <v>88</v>
      </c>
      <c r="AE20" s="70" t="s">
        <v>51</v>
      </c>
      <c r="AF20" s="71" t="s">
        <v>48</v>
      </c>
      <c r="AG20" s="77" t="s">
        <v>114</v>
      </c>
      <c r="AH20" s="89">
        <v>0</v>
      </c>
      <c r="AI20" s="89"/>
      <c r="AJ20" s="93"/>
      <c r="AK20" s="93"/>
      <c r="AL20" s="93"/>
      <c r="AM20" s="126">
        <v>0</v>
      </c>
      <c r="AN20" s="93"/>
      <c r="AO20" s="91">
        <f t="shared" si="2"/>
        <v>0</v>
      </c>
      <c r="AP20" s="91"/>
      <c r="AQ20" s="31">
        <v>13</v>
      </c>
      <c r="AR20" s="69" t="s">
        <v>88</v>
      </c>
      <c r="AS20" s="70" t="s">
        <v>51</v>
      </c>
      <c r="AT20" s="71" t="s">
        <v>48</v>
      </c>
      <c r="AU20" s="77" t="s">
        <v>114</v>
      </c>
      <c r="AV20" s="89">
        <v>0</v>
      </c>
      <c r="AW20" s="89">
        <v>0</v>
      </c>
      <c r="AX20" s="93">
        <v>0</v>
      </c>
      <c r="AY20" s="93"/>
      <c r="AZ20" s="93"/>
      <c r="BA20" s="126">
        <v>0</v>
      </c>
      <c r="BB20" s="93"/>
      <c r="BC20" s="89">
        <f t="shared" si="3"/>
        <v>0</v>
      </c>
      <c r="BD20" s="91"/>
      <c r="BE20" s="31">
        <v>13</v>
      </c>
      <c r="BF20" s="69" t="s">
        <v>88</v>
      </c>
      <c r="BG20" s="70" t="s">
        <v>51</v>
      </c>
      <c r="BH20" s="71" t="s">
        <v>48</v>
      </c>
      <c r="BI20" s="77" t="s">
        <v>114</v>
      </c>
      <c r="BJ20" s="89">
        <v>0</v>
      </c>
      <c r="BK20" s="89">
        <v>0</v>
      </c>
      <c r="BL20" s="93">
        <v>0</v>
      </c>
      <c r="BM20" s="93"/>
      <c r="BN20" s="93"/>
      <c r="BO20" s="126">
        <v>0</v>
      </c>
      <c r="BP20" s="93"/>
      <c r="BQ20" s="91">
        <f t="shared" si="4"/>
        <v>0</v>
      </c>
      <c r="BR20" s="91"/>
      <c r="BS20" s="31">
        <v>13</v>
      </c>
      <c r="BT20" s="69" t="s">
        <v>88</v>
      </c>
      <c r="BU20" s="70" t="s">
        <v>51</v>
      </c>
      <c r="BV20" s="71" t="s">
        <v>48</v>
      </c>
      <c r="BW20" s="77" t="s">
        <v>114</v>
      </c>
      <c r="BX20" s="89">
        <v>0</v>
      </c>
      <c r="BY20" s="89"/>
      <c r="BZ20" s="93"/>
      <c r="CA20" s="93"/>
      <c r="CB20" s="93"/>
      <c r="CC20" s="126">
        <v>0</v>
      </c>
      <c r="CD20" s="93"/>
      <c r="CE20" s="91">
        <f t="shared" si="5"/>
        <v>0</v>
      </c>
      <c r="CF20" s="91"/>
      <c r="CG20" s="31">
        <v>13</v>
      </c>
      <c r="CH20" s="69" t="s">
        <v>88</v>
      </c>
      <c r="CI20" s="70" t="s">
        <v>51</v>
      </c>
      <c r="CJ20" s="71" t="s">
        <v>48</v>
      </c>
      <c r="CK20" s="77" t="s">
        <v>114</v>
      </c>
      <c r="CL20" s="89">
        <v>0</v>
      </c>
      <c r="CM20" s="89"/>
      <c r="CN20" s="93"/>
      <c r="CO20" s="93"/>
      <c r="CP20" s="93"/>
      <c r="CQ20" s="126">
        <v>0</v>
      </c>
      <c r="CR20" s="93"/>
      <c r="CS20" s="91">
        <f t="shared" si="6"/>
        <v>0</v>
      </c>
      <c r="CT20" s="91"/>
    </row>
    <row r="21" spans="1:98" ht="17.25" customHeight="1">
      <c r="A21" s="31">
        <v>14</v>
      </c>
      <c r="B21" s="69" t="s">
        <v>89</v>
      </c>
      <c r="C21" s="70" t="s">
        <v>73</v>
      </c>
      <c r="D21" s="71" t="s">
        <v>90</v>
      </c>
      <c r="E21" s="77" t="s">
        <v>115</v>
      </c>
      <c r="F21" s="89">
        <v>6</v>
      </c>
      <c r="G21" s="89">
        <v>6</v>
      </c>
      <c r="H21" s="93"/>
      <c r="I21" s="93"/>
      <c r="J21" s="93"/>
      <c r="K21" s="126">
        <v>8</v>
      </c>
      <c r="L21" s="93"/>
      <c r="M21" s="91">
        <f t="shared" si="0"/>
        <v>7</v>
      </c>
      <c r="N21" s="91"/>
      <c r="O21" s="31">
        <v>14</v>
      </c>
      <c r="P21" s="69" t="s">
        <v>89</v>
      </c>
      <c r="Q21" s="70" t="s">
        <v>73</v>
      </c>
      <c r="R21" s="71" t="s">
        <v>90</v>
      </c>
      <c r="S21" s="77" t="s">
        <v>115</v>
      </c>
      <c r="T21" s="89">
        <v>0</v>
      </c>
      <c r="U21" s="89">
        <v>0</v>
      </c>
      <c r="V21" s="138" t="s">
        <v>224</v>
      </c>
      <c r="W21" s="93"/>
      <c r="X21" s="93"/>
      <c r="Y21" s="126">
        <v>0</v>
      </c>
      <c r="Z21" s="93"/>
      <c r="AA21" s="89">
        <f t="shared" si="1"/>
        <v>0</v>
      </c>
      <c r="AB21" s="89"/>
      <c r="AC21" s="31">
        <v>14</v>
      </c>
      <c r="AD21" s="69" t="s">
        <v>89</v>
      </c>
      <c r="AE21" s="70" t="s">
        <v>73</v>
      </c>
      <c r="AF21" s="71" t="s">
        <v>90</v>
      </c>
      <c r="AG21" s="77" t="s">
        <v>115</v>
      </c>
      <c r="AH21" s="89">
        <v>6</v>
      </c>
      <c r="AI21" s="89"/>
      <c r="AJ21" s="93"/>
      <c r="AK21" s="93"/>
      <c r="AL21" s="93"/>
      <c r="AM21" s="126">
        <v>4</v>
      </c>
      <c r="AN21" s="93"/>
      <c r="AO21" s="91">
        <f t="shared" si="2"/>
        <v>5</v>
      </c>
      <c r="AP21" s="91"/>
      <c r="AQ21" s="31">
        <v>14</v>
      </c>
      <c r="AR21" s="69" t="s">
        <v>89</v>
      </c>
      <c r="AS21" s="70" t="s">
        <v>73</v>
      </c>
      <c r="AT21" s="71" t="s">
        <v>90</v>
      </c>
      <c r="AU21" s="77" t="s">
        <v>115</v>
      </c>
      <c r="AV21" s="89">
        <v>5</v>
      </c>
      <c r="AW21" s="89">
        <v>5</v>
      </c>
      <c r="AX21" s="93">
        <v>5</v>
      </c>
      <c r="AY21" s="93"/>
      <c r="AZ21" s="93"/>
      <c r="BA21" s="126">
        <v>5</v>
      </c>
      <c r="BB21" s="93"/>
      <c r="BC21" s="89">
        <f t="shared" si="3"/>
        <v>5</v>
      </c>
      <c r="BD21" s="91"/>
      <c r="BE21" s="31">
        <v>14</v>
      </c>
      <c r="BF21" s="69" t="s">
        <v>89</v>
      </c>
      <c r="BG21" s="70" t="s">
        <v>73</v>
      </c>
      <c r="BH21" s="71" t="s">
        <v>90</v>
      </c>
      <c r="BI21" s="77" t="s">
        <v>115</v>
      </c>
      <c r="BJ21" s="89">
        <v>8</v>
      </c>
      <c r="BK21" s="89">
        <v>7</v>
      </c>
      <c r="BL21" s="93">
        <v>8</v>
      </c>
      <c r="BM21" s="93"/>
      <c r="BN21" s="93"/>
      <c r="BO21" s="126">
        <v>7</v>
      </c>
      <c r="BP21" s="93"/>
      <c r="BQ21" s="91">
        <f t="shared" si="4"/>
        <v>7</v>
      </c>
      <c r="BR21" s="91"/>
      <c r="BS21" s="31">
        <v>14</v>
      </c>
      <c r="BT21" s="69" t="s">
        <v>89</v>
      </c>
      <c r="BU21" s="70" t="s">
        <v>73</v>
      </c>
      <c r="BV21" s="71" t="s">
        <v>90</v>
      </c>
      <c r="BW21" s="77" t="s">
        <v>115</v>
      </c>
      <c r="BX21" s="89">
        <v>7</v>
      </c>
      <c r="BY21" s="89"/>
      <c r="BZ21" s="93"/>
      <c r="CA21" s="93"/>
      <c r="CB21" s="93"/>
      <c r="CC21" s="126">
        <v>8</v>
      </c>
      <c r="CD21" s="93"/>
      <c r="CE21" s="91">
        <f t="shared" si="5"/>
        <v>8</v>
      </c>
      <c r="CF21" s="91"/>
      <c r="CG21" s="31">
        <v>14</v>
      </c>
      <c r="CH21" s="69" t="s">
        <v>89</v>
      </c>
      <c r="CI21" s="70" t="s">
        <v>73</v>
      </c>
      <c r="CJ21" s="71" t="s">
        <v>90</v>
      </c>
      <c r="CK21" s="77" t="s">
        <v>115</v>
      </c>
      <c r="CL21" s="89">
        <v>7</v>
      </c>
      <c r="CM21" s="89"/>
      <c r="CN21" s="93"/>
      <c r="CO21" s="93"/>
      <c r="CP21" s="93"/>
      <c r="CQ21" s="126">
        <v>6</v>
      </c>
      <c r="CR21" s="93"/>
      <c r="CS21" s="91">
        <f t="shared" si="6"/>
        <v>6</v>
      </c>
      <c r="CT21" s="91"/>
    </row>
    <row r="22" spans="1:98" ht="17.25" customHeight="1">
      <c r="A22" s="31">
        <v>15</v>
      </c>
      <c r="B22" s="69" t="s">
        <v>94</v>
      </c>
      <c r="C22" s="70" t="s">
        <v>44</v>
      </c>
      <c r="D22" s="71" t="s">
        <v>95</v>
      </c>
      <c r="E22" s="77" t="s">
        <v>117</v>
      </c>
      <c r="F22" s="89">
        <v>0</v>
      </c>
      <c r="G22" s="89">
        <v>0</v>
      </c>
      <c r="H22" s="107"/>
      <c r="I22" s="107"/>
      <c r="J22" s="107"/>
      <c r="K22" s="127">
        <v>0</v>
      </c>
      <c r="L22" s="107"/>
      <c r="M22" s="91">
        <f t="shared" si="0"/>
        <v>0</v>
      </c>
      <c r="N22" s="107"/>
      <c r="O22" s="31">
        <v>15</v>
      </c>
      <c r="P22" s="69" t="s">
        <v>94</v>
      </c>
      <c r="Q22" s="70" t="s">
        <v>44</v>
      </c>
      <c r="R22" s="71" t="s">
        <v>95</v>
      </c>
      <c r="S22" s="77" t="s">
        <v>117</v>
      </c>
      <c r="T22" s="89">
        <v>0</v>
      </c>
      <c r="U22" s="89">
        <v>0</v>
      </c>
      <c r="V22" s="107"/>
      <c r="W22" s="107"/>
      <c r="X22" s="107"/>
      <c r="Y22" s="127">
        <v>0</v>
      </c>
      <c r="Z22" s="107"/>
      <c r="AA22" s="89">
        <f t="shared" si="1"/>
        <v>0</v>
      </c>
      <c r="AB22" s="142"/>
      <c r="AC22" s="31">
        <v>15</v>
      </c>
      <c r="AD22" s="69" t="s">
        <v>94</v>
      </c>
      <c r="AE22" s="70" t="s">
        <v>44</v>
      </c>
      <c r="AF22" s="71" t="s">
        <v>95</v>
      </c>
      <c r="AG22" s="77" t="s">
        <v>117</v>
      </c>
      <c r="AH22" s="89">
        <v>0</v>
      </c>
      <c r="AI22" s="89"/>
      <c r="AJ22" s="107"/>
      <c r="AK22" s="107"/>
      <c r="AL22" s="107"/>
      <c r="AM22" s="127">
        <v>0</v>
      </c>
      <c r="AN22" s="107"/>
      <c r="AO22" s="91">
        <f t="shared" si="2"/>
        <v>0</v>
      </c>
      <c r="AP22" s="107"/>
      <c r="AQ22" s="31">
        <v>15</v>
      </c>
      <c r="AR22" s="69" t="s">
        <v>94</v>
      </c>
      <c r="AS22" s="70" t="s">
        <v>44</v>
      </c>
      <c r="AT22" s="71" t="s">
        <v>95</v>
      </c>
      <c r="AU22" s="77" t="s">
        <v>117</v>
      </c>
      <c r="AV22" s="89">
        <v>0</v>
      </c>
      <c r="AW22" s="89">
        <v>0</v>
      </c>
      <c r="AX22" s="107">
        <v>0</v>
      </c>
      <c r="AY22" s="107"/>
      <c r="AZ22" s="107"/>
      <c r="BA22" s="127">
        <v>0</v>
      </c>
      <c r="BB22" s="107"/>
      <c r="BC22" s="89">
        <f t="shared" si="3"/>
        <v>0</v>
      </c>
      <c r="BD22" s="107"/>
      <c r="BE22" s="31">
        <v>15</v>
      </c>
      <c r="BF22" s="69" t="s">
        <v>94</v>
      </c>
      <c r="BG22" s="70" t="s">
        <v>44</v>
      </c>
      <c r="BH22" s="71" t="s">
        <v>95</v>
      </c>
      <c r="BI22" s="77" t="s">
        <v>117</v>
      </c>
      <c r="BJ22" s="89">
        <v>0</v>
      </c>
      <c r="BK22" s="89">
        <v>0</v>
      </c>
      <c r="BL22" s="107">
        <v>0</v>
      </c>
      <c r="BM22" s="107"/>
      <c r="BN22" s="107"/>
      <c r="BO22" s="127">
        <v>0</v>
      </c>
      <c r="BP22" s="107"/>
      <c r="BQ22" s="91">
        <f t="shared" si="4"/>
        <v>0</v>
      </c>
      <c r="BR22" s="107"/>
      <c r="BS22" s="31">
        <v>15</v>
      </c>
      <c r="BT22" s="69" t="s">
        <v>94</v>
      </c>
      <c r="BU22" s="70" t="s">
        <v>44</v>
      </c>
      <c r="BV22" s="71" t="s">
        <v>95</v>
      </c>
      <c r="BW22" s="77" t="s">
        <v>117</v>
      </c>
      <c r="BX22" s="89">
        <v>0</v>
      </c>
      <c r="BY22" s="89"/>
      <c r="BZ22" s="107"/>
      <c r="CA22" s="107"/>
      <c r="CB22" s="107"/>
      <c r="CC22" s="127">
        <v>0</v>
      </c>
      <c r="CD22" s="107"/>
      <c r="CE22" s="91">
        <f t="shared" si="5"/>
        <v>0</v>
      </c>
      <c r="CF22" s="107"/>
      <c r="CG22" s="31">
        <v>15</v>
      </c>
      <c r="CH22" s="69" t="s">
        <v>94</v>
      </c>
      <c r="CI22" s="70" t="s">
        <v>44</v>
      </c>
      <c r="CJ22" s="71" t="s">
        <v>95</v>
      </c>
      <c r="CK22" s="77" t="s">
        <v>117</v>
      </c>
      <c r="CL22" s="89">
        <v>0</v>
      </c>
      <c r="CM22" s="89"/>
      <c r="CN22" s="107"/>
      <c r="CO22" s="107"/>
      <c r="CP22" s="107"/>
      <c r="CQ22" s="127">
        <v>0</v>
      </c>
      <c r="CR22" s="107"/>
      <c r="CS22" s="91">
        <f t="shared" si="6"/>
        <v>0</v>
      </c>
      <c r="CT22" s="107"/>
    </row>
    <row r="23" spans="1:98" ht="17.25" customHeight="1">
      <c r="A23" s="31">
        <v>16</v>
      </c>
      <c r="B23" s="74" t="s">
        <v>96</v>
      </c>
      <c r="C23" s="75" t="s">
        <v>97</v>
      </c>
      <c r="D23" s="76" t="s">
        <v>98</v>
      </c>
      <c r="E23" s="78" t="s">
        <v>118</v>
      </c>
      <c r="F23" s="110">
        <v>7</v>
      </c>
      <c r="G23" s="110">
        <v>8</v>
      </c>
      <c r="H23" s="93"/>
      <c r="I23" s="93"/>
      <c r="J23" s="93"/>
      <c r="K23" s="126">
        <v>4</v>
      </c>
      <c r="L23" s="93"/>
      <c r="M23" s="91">
        <f t="shared" si="0"/>
        <v>5</v>
      </c>
      <c r="N23" s="91"/>
      <c r="O23" s="31">
        <v>16</v>
      </c>
      <c r="P23" s="74" t="s">
        <v>96</v>
      </c>
      <c r="Q23" s="75" t="s">
        <v>97</v>
      </c>
      <c r="R23" s="76" t="s">
        <v>98</v>
      </c>
      <c r="S23" s="78" t="s">
        <v>118</v>
      </c>
      <c r="T23" s="110">
        <v>6</v>
      </c>
      <c r="U23" s="110">
        <v>6</v>
      </c>
      <c r="V23" s="93"/>
      <c r="W23" s="93"/>
      <c r="X23" s="93"/>
      <c r="Y23" s="126">
        <v>3</v>
      </c>
      <c r="Z23" s="93">
        <v>0</v>
      </c>
      <c r="AA23" s="89">
        <f t="shared" si="1"/>
        <v>4</v>
      </c>
      <c r="AB23" s="89">
        <f>ROUND((SUM(T23:X23)/2*0.3+Z23*0.7),0)</f>
        <v>2</v>
      </c>
      <c r="AC23" s="31">
        <v>16</v>
      </c>
      <c r="AD23" s="74" t="s">
        <v>96</v>
      </c>
      <c r="AE23" s="75" t="s">
        <v>97</v>
      </c>
      <c r="AF23" s="76" t="s">
        <v>98</v>
      </c>
      <c r="AG23" s="78" t="s">
        <v>118</v>
      </c>
      <c r="AH23" s="110">
        <v>6</v>
      </c>
      <c r="AI23" s="110"/>
      <c r="AJ23" s="93"/>
      <c r="AK23" s="93"/>
      <c r="AL23" s="93"/>
      <c r="AM23" s="126">
        <v>6</v>
      </c>
      <c r="AN23" s="93"/>
      <c r="AO23" s="91">
        <f t="shared" si="2"/>
        <v>6</v>
      </c>
      <c r="AP23" s="91"/>
      <c r="AQ23" s="31">
        <v>16</v>
      </c>
      <c r="AR23" s="74" t="s">
        <v>96</v>
      </c>
      <c r="AS23" s="75" t="s">
        <v>97</v>
      </c>
      <c r="AT23" s="76" t="s">
        <v>98</v>
      </c>
      <c r="AU23" s="78" t="s">
        <v>118</v>
      </c>
      <c r="AV23" s="110">
        <v>5</v>
      </c>
      <c r="AW23" s="110">
        <v>6</v>
      </c>
      <c r="AX23" s="93">
        <v>5</v>
      </c>
      <c r="AY23" s="93"/>
      <c r="AZ23" s="93"/>
      <c r="BA23" s="126">
        <v>6</v>
      </c>
      <c r="BB23" s="93"/>
      <c r="BC23" s="89">
        <f t="shared" si="3"/>
        <v>6</v>
      </c>
      <c r="BD23" s="91"/>
      <c r="BE23" s="31">
        <v>16</v>
      </c>
      <c r="BF23" s="74" t="s">
        <v>96</v>
      </c>
      <c r="BG23" s="75" t="s">
        <v>97</v>
      </c>
      <c r="BH23" s="76" t="s">
        <v>98</v>
      </c>
      <c r="BI23" s="78" t="s">
        <v>118</v>
      </c>
      <c r="BJ23" s="110">
        <v>7</v>
      </c>
      <c r="BK23" s="110">
        <v>7</v>
      </c>
      <c r="BL23" s="93">
        <v>7</v>
      </c>
      <c r="BM23" s="93"/>
      <c r="BN23" s="93"/>
      <c r="BO23" s="126">
        <v>2</v>
      </c>
      <c r="BP23" s="93"/>
      <c r="BQ23" s="91">
        <f t="shared" si="4"/>
        <v>4</v>
      </c>
      <c r="BR23" s="91"/>
      <c r="BS23" s="31">
        <v>16</v>
      </c>
      <c r="BT23" s="74" t="s">
        <v>96</v>
      </c>
      <c r="BU23" s="75" t="s">
        <v>97</v>
      </c>
      <c r="BV23" s="76" t="s">
        <v>98</v>
      </c>
      <c r="BW23" s="78" t="s">
        <v>118</v>
      </c>
      <c r="BX23" s="110">
        <v>8</v>
      </c>
      <c r="BY23" s="110"/>
      <c r="BZ23" s="93"/>
      <c r="CA23" s="93"/>
      <c r="CB23" s="93"/>
      <c r="CC23" s="126">
        <v>5</v>
      </c>
      <c r="CD23" s="93"/>
      <c r="CE23" s="91">
        <f t="shared" si="5"/>
        <v>6</v>
      </c>
      <c r="CF23" s="91"/>
      <c r="CG23" s="31">
        <v>16</v>
      </c>
      <c r="CH23" s="74" t="s">
        <v>96</v>
      </c>
      <c r="CI23" s="75" t="s">
        <v>97</v>
      </c>
      <c r="CJ23" s="76" t="s">
        <v>98</v>
      </c>
      <c r="CK23" s="78" t="s">
        <v>118</v>
      </c>
      <c r="CL23" s="110">
        <v>7</v>
      </c>
      <c r="CM23" s="110"/>
      <c r="CN23" s="93"/>
      <c r="CO23" s="93"/>
      <c r="CP23" s="93"/>
      <c r="CQ23" s="126">
        <v>6</v>
      </c>
      <c r="CR23" s="93"/>
      <c r="CS23" s="91">
        <f t="shared" si="6"/>
        <v>6</v>
      </c>
      <c r="CT23" s="91"/>
    </row>
  </sheetData>
  <mergeCells count="91"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CL1:CS1"/>
    <mergeCell ref="CL2:CS2"/>
    <mergeCell ref="CH4:CK4"/>
    <mergeCell ref="CL4:CT4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J1:BQ1"/>
    <mergeCell ref="BJ2:BQ2"/>
    <mergeCell ref="BF4:BI4"/>
    <mergeCell ref="BJ4:BR4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A5:A7"/>
    <mergeCell ref="B5:B7"/>
    <mergeCell ref="C5:C7"/>
    <mergeCell ref="D5:D7"/>
    <mergeCell ref="F1:M1"/>
    <mergeCell ref="F2:M2"/>
    <mergeCell ref="B4:E4"/>
    <mergeCell ref="F4:N4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23"/>
  <sheetViews>
    <sheetView workbookViewId="0" topLeftCell="A1">
      <selection activeCell="E24" sqref="E24"/>
    </sheetView>
  </sheetViews>
  <sheetFormatPr defaultColWidth="9.140625" defaultRowHeight="12.75"/>
  <cols>
    <col min="1" max="1" width="4.421875" style="132" customWidth="1"/>
    <col min="2" max="2" width="12.140625" style="132" customWidth="1"/>
    <col min="3" max="3" width="11.8515625" style="132" customWidth="1"/>
    <col min="4" max="5" width="9.140625" style="132" customWidth="1"/>
    <col min="6" max="10" width="4.00390625" style="132" customWidth="1"/>
    <col min="11" max="11" width="5.8515625" style="132" customWidth="1"/>
    <col min="12" max="14" width="4.00390625" style="132" customWidth="1"/>
    <col min="15" max="15" width="5.57421875" style="132" customWidth="1"/>
    <col min="16" max="16" width="12.8515625" style="132" customWidth="1"/>
    <col min="17" max="17" width="10.7109375" style="132" customWidth="1"/>
    <col min="18" max="19" width="9.140625" style="132" customWidth="1"/>
    <col min="20" max="28" width="5.28125" style="132" customWidth="1"/>
    <col min="29" max="29" width="4.28125" style="132" bestFit="1" customWidth="1"/>
    <col min="30" max="30" width="12.421875" style="132" customWidth="1"/>
    <col min="31" max="31" width="13.28125" style="132" customWidth="1"/>
    <col min="32" max="33" width="9.140625" style="132" customWidth="1"/>
    <col min="34" max="38" width="4.8515625" style="132" customWidth="1"/>
    <col min="39" max="39" width="5.57421875" style="132" customWidth="1"/>
    <col min="40" max="40" width="5.7109375" style="132" customWidth="1"/>
    <col min="41" max="42" width="4.8515625" style="132" customWidth="1"/>
    <col min="43" max="43" width="4.28125" style="132" bestFit="1" customWidth="1"/>
    <col min="44" max="44" width="10.421875" style="132" customWidth="1"/>
    <col min="45" max="45" width="12.7109375" style="132" customWidth="1"/>
    <col min="46" max="47" width="9.140625" style="132" customWidth="1"/>
    <col min="48" max="56" width="4.8515625" style="132" customWidth="1"/>
    <col min="57" max="57" width="4.28125" style="132" bestFit="1" customWidth="1"/>
    <col min="58" max="58" width="10.8515625" style="132" customWidth="1"/>
    <col min="59" max="59" width="12.421875" style="132" customWidth="1"/>
    <col min="60" max="61" width="9.140625" style="132" customWidth="1"/>
    <col min="62" max="70" width="5.421875" style="132" customWidth="1"/>
    <col min="71" max="71" width="5.7109375" style="132" customWidth="1"/>
    <col min="72" max="72" width="10.57421875" style="132" customWidth="1"/>
    <col min="73" max="73" width="10.7109375" style="132" customWidth="1"/>
    <col min="74" max="75" width="9.140625" style="132" customWidth="1"/>
    <col min="76" max="83" width="4.8515625" style="132" customWidth="1"/>
    <col min="84" max="84" width="6.57421875" style="132" customWidth="1"/>
    <col min="85" max="85" width="4.28125" style="132" bestFit="1" customWidth="1"/>
    <col min="86" max="86" width="12.140625" style="132" customWidth="1"/>
    <col min="87" max="87" width="10.7109375" style="132" customWidth="1"/>
    <col min="88" max="89" width="9.140625" style="132" customWidth="1"/>
    <col min="90" max="97" width="5.8515625" style="132" customWidth="1"/>
    <col min="98" max="98" width="6.28125" style="132" customWidth="1"/>
    <col min="99" max="16384" width="9.140625" style="132" customWidth="1"/>
  </cols>
  <sheetData>
    <row r="1" spans="1:98" ht="15.75">
      <c r="A1"/>
      <c r="B1" s="83" t="s">
        <v>121</v>
      </c>
      <c r="C1" s="83"/>
      <c r="D1" s="83"/>
      <c r="E1" s="83"/>
      <c r="F1" s="210" t="s">
        <v>122</v>
      </c>
      <c r="G1" s="210"/>
      <c r="H1" s="210"/>
      <c r="I1" s="210"/>
      <c r="J1" s="210"/>
      <c r="K1" s="210"/>
      <c r="L1" s="210"/>
      <c r="M1" s="210"/>
      <c r="N1" s="83"/>
      <c r="O1"/>
      <c r="P1" s="83" t="s">
        <v>121</v>
      </c>
      <c r="Q1" s="83"/>
      <c r="R1" s="83"/>
      <c r="S1" s="83"/>
      <c r="T1" s="210" t="s">
        <v>122</v>
      </c>
      <c r="U1" s="210"/>
      <c r="V1" s="210"/>
      <c r="W1" s="210"/>
      <c r="X1" s="210"/>
      <c r="Y1" s="210"/>
      <c r="Z1" s="210"/>
      <c r="AA1" s="210"/>
      <c r="AB1" s="83"/>
      <c r="AC1"/>
      <c r="AD1" s="83" t="s">
        <v>121</v>
      </c>
      <c r="AE1" s="83"/>
      <c r="AF1" s="83"/>
      <c r="AG1" s="83"/>
      <c r="AH1" s="210" t="s">
        <v>122</v>
      </c>
      <c r="AI1" s="210"/>
      <c r="AJ1" s="210"/>
      <c r="AK1" s="210"/>
      <c r="AL1" s="210"/>
      <c r="AM1" s="210"/>
      <c r="AN1" s="210"/>
      <c r="AO1" s="210"/>
      <c r="AP1" s="83"/>
      <c r="AQ1"/>
      <c r="AR1" s="83" t="s">
        <v>121</v>
      </c>
      <c r="AS1" s="83"/>
      <c r="AT1" s="83"/>
      <c r="AU1" s="83"/>
      <c r="AV1" s="210" t="s">
        <v>122</v>
      </c>
      <c r="AW1" s="210"/>
      <c r="AX1" s="210"/>
      <c r="AY1" s="210"/>
      <c r="AZ1" s="210"/>
      <c r="BA1" s="210"/>
      <c r="BB1" s="210"/>
      <c r="BC1" s="210"/>
      <c r="BD1" s="83"/>
      <c r="BE1"/>
      <c r="BF1" s="83" t="s">
        <v>121</v>
      </c>
      <c r="BG1" s="83"/>
      <c r="BH1" s="83"/>
      <c r="BI1" s="83"/>
      <c r="BJ1" s="210" t="s">
        <v>122</v>
      </c>
      <c r="BK1" s="210"/>
      <c r="BL1" s="210"/>
      <c r="BM1" s="210"/>
      <c r="BN1" s="210"/>
      <c r="BO1" s="210"/>
      <c r="BP1" s="210"/>
      <c r="BQ1" s="210"/>
      <c r="BR1" s="83"/>
      <c r="BS1"/>
      <c r="BT1" s="83" t="s">
        <v>121</v>
      </c>
      <c r="BU1" s="83"/>
      <c r="BV1" s="83"/>
      <c r="BW1" s="83"/>
      <c r="BX1" s="210" t="s">
        <v>122</v>
      </c>
      <c r="BY1" s="210"/>
      <c r="BZ1" s="210"/>
      <c r="CA1" s="210"/>
      <c r="CB1" s="210"/>
      <c r="CC1" s="210"/>
      <c r="CD1" s="210"/>
      <c r="CE1" s="210"/>
      <c r="CF1" s="83"/>
      <c r="CG1"/>
      <c r="CH1" s="83" t="s">
        <v>121</v>
      </c>
      <c r="CI1" s="83"/>
      <c r="CJ1" s="83"/>
      <c r="CK1" s="83"/>
      <c r="CL1" s="210" t="s">
        <v>122</v>
      </c>
      <c r="CM1" s="210"/>
      <c r="CN1" s="210"/>
      <c r="CO1" s="210"/>
      <c r="CP1" s="210"/>
      <c r="CQ1" s="210"/>
      <c r="CR1" s="210"/>
      <c r="CS1" s="210"/>
      <c r="CT1" s="83"/>
    </row>
    <row r="2" spans="1:98" ht="15.75">
      <c r="A2"/>
      <c r="B2" s="83" t="s">
        <v>123</v>
      </c>
      <c r="C2" s="83"/>
      <c r="D2" s="83"/>
      <c r="E2" s="83"/>
      <c r="F2" s="210" t="s">
        <v>206</v>
      </c>
      <c r="G2" s="210"/>
      <c r="H2" s="210"/>
      <c r="I2" s="210"/>
      <c r="J2" s="210"/>
      <c r="K2" s="210"/>
      <c r="L2" s="210"/>
      <c r="M2" s="210"/>
      <c r="N2" s="83"/>
      <c r="O2"/>
      <c r="P2" s="83" t="s">
        <v>123</v>
      </c>
      <c r="Q2" s="83"/>
      <c r="R2" s="83"/>
      <c r="S2" s="83"/>
      <c r="T2" s="210" t="s">
        <v>206</v>
      </c>
      <c r="U2" s="210"/>
      <c r="V2" s="210"/>
      <c r="W2" s="210"/>
      <c r="X2" s="210"/>
      <c r="Y2" s="210"/>
      <c r="Z2" s="210"/>
      <c r="AA2" s="210"/>
      <c r="AB2" s="83"/>
      <c r="AC2"/>
      <c r="AD2" s="83" t="s">
        <v>123</v>
      </c>
      <c r="AE2" s="83"/>
      <c r="AF2" s="83"/>
      <c r="AG2" s="83"/>
      <c r="AH2" s="210" t="s">
        <v>206</v>
      </c>
      <c r="AI2" s="210"/>
      <c r="AJ2" s="210"/>
      <c r="AK2" s="210"/>
      <c r="AL2" s="210"/>
      <c r="AM2" s="210"/>
      <c r="AN2" s="210"/>
      <c r="AO2" s="210"/>
      <c r="AP2" s="83"/>
      <c r="AQ2"/>
      <c r="AR2" s="83" t="s">
        <v>123</v>
      </c>
      <c r="AS2" s="83"/>
      <c r="AT2" s="83"/>
      <c r="AU2" s="83"/>
      <c r="AV2" s="210" t="s">
        <v>206</v>
      </c>
      <c r="AW2" s="210"/>
      <c r="AX2" s="210"/>
      <c r="AY2" s="210"/>
      <c r="AZ2" s="210"/>
      <c r="BA2" s="210"/>
      <c r="BB2" s="210"/>
      <c r="BC2" s="210"/>
      <c r="BD2" s="83"/>
      <c r="BE2"/>
      <c r="BF2" s="83" t="s">
        <v>123</v>
      </c>
      <c r="BG2" s="83"/>
      <c r="BH2" s="83"/>
      <c r="BI2" s="83"/>
      <c r="BJ2" s="210" t="s">
        <v>206</v>
      </c>
      <c r="BK2" s="210"/>
      <c r="BL2" s="210"/>
      <c r="BM2" s="210"/>
      <c r="BN2" s="210"/>
      <c r="BO2" s="210"/>
      <c r="BP2" s="210"/>
      <c r="BQ2" s="210"/>
      <c r="BR2" s="83"/>
      <c r="BS2"/>
      <c r="BT2" s="83" t="s">
        <v>123</v>
      </c>
      <c r="BU2" s="83"/>
      <c r="BV2" s="83"/>
      <c r="BW2" s="83"/>
      <c r="BX2" s="210" t="s">
        <v>210</v>
      </c>
      <c r="BY2" s="210"/>
      <c r="BZ2" s="210"/>
      <c r="CA2" s="210"/>
      <c r="CB2" s="210"/>
      <c r="CC2" s="210"/>
      <c r="CD2" s="210"/>
      <c r="CE2" s="210"/>
      <c r="CF2" s="83"/>
      <c r="CG2"/>
      <c r="CH2" s="83" t="s">
        <v>123</v>
      </c>
      <c r="CI2" s="83"/>
      <c r="CJ2" s="83"/>
      <c r="CK2" s="83"/>
      <c r="CL2" s="210" t="s">
        <v>206</v>
      </c>
      <c r="CM2" s="210"/>
      <c r="CN2" s="210"/>
      <c r="CO2" s="210"/>
      <c r="CP2" s="210"/>
      <c r="CQ2" s="210"/>
      <c r="CR2" s="210"/>
      <c r="CS2" s="210"/>
      <c r="CT2" s="83"/>
    </row>
    <row r="3" spans="1:98" ht="15.75">
      <c r="A3"/>
      <c r="B3" s="2"/>
      <c r="C3" s="2"/>
      <c r="D3" s="2"/>
      <c r="E3" s="2"/>
      <c r="F3" s="2"/>
      <c r="G3" s="2"/>
      <c r="H3" s="2"/>
      <c r="I3" s="2"/>
      <c r="J3" s="2"/>
      <c r="K3" s="84"/>
      <c r="L3" s="2"/>
      <c r="M3" s="2"/>
      <c r="N3" s="2"/>
      <c r="O3"/>
      <c r="P3" s="2"/>
      <c r="Q3" s="2"/>
      <c r="R3" s="2"/>
      <c r="S3" s="2"/>
      <c r="T3" s="2"/>
      <c r="U3" s="2"/>
      <c r="V3" s="2"/>
      <c r="W3" s="2"/>
      <c r="X3" s="2"/>
      <c r="Y3" s="84"/>
      <c r="Z3" s="2"/>
      <c r="AA3" s="2"/>
      <c r="AB3" s="2"/>
      <c r="AC3"/>
      <c r="AD3" s="2"/>
      <c r="AE3" s="2"/>
      <c r="AF3" s="2"/>
      <c r="AG3" s="2"/>
      <c r="AH3" s="2"/>
      <c r="AI3" s="2"/>
      <c r="AJ3" s="2"/>
      <c r="AK3" s="2"/>
      <c r="AL3" s="2"/>
      <c r="AM3" s="84"/>
      <c r="AN3" s="2"/>
      <c r="AO3" s="2"/>
      <c r="AP3" s="2"/>
      <c r="AQ3"/>
      <c r="AR3" s="2"/>
      <c r="AS3" s="2"/>
      <c r="AT3" s="2"/>
      <c r="AU3" s="2"/>
      <c r="AV3" s="2"/>
      <c r="AW3" s="2"/>
      <c r="AX3" s="2"/>
      <c r="AY3" s="2"/>
      <c r="AZ3" s="2"/>
      <c r="BA3" s="84"/>
      <c r="BB3" s="2"/>
      <c r="BC3" s="2"/>
      <c r="BD3" s="2"/>
      <c r="BE3"/>
      <c r="BF3" s="2"/>
      <c r="BG3" s="2"/>
      <c r="BH3" s="2"/>
      <c r="BI3" s="2"/>
      <c r="BJ3" s="2"/>
      <c r="BK3" s="2"/>
      <c r="BL3" s="2"/>
      <c r="BM3" s="2"/>
      <c r="BN3" s="2"/>
      <c r="BO3" s="84"/>
      <c r="BP3" s="2"/>
      <c r="BQ3" s="2"/>
      <c r="BR3" s="2"/>
      <c r="BS3"/>
      <c r="BT3" s="2"/>
      <c r="BU3" s="2"/>
      <c r="BV3" s="2"/>
      <c r="BW3" s="2"/>
      <c r="BX3" s="2"/>
      <c r="BY3" s="2"/>
      <c r="BZ3" s="2"/>
      <c r="CA3" s="2"/>
      <c r="CB3" s="2"/>
      <c r="CC3" s="84"/>
      <c r="CD3" s="2"/>
      <c r="CE3" s="2"/>
      <c r="CF3" s="2"/>
      <c r="CG3"/>
      <c r="CH3" s="2"/>
      <c r="CI3" s="2"/>
      <c r="CJ3" s="2"/>
      <c r="CK3" s="2"/>
      <c r="CL3" s="2"/>
      <c r="CM3" s="2"/>
      <c r="CN3" s="2"/>
      <c r="CO3" s="2"/>
      <c r="CP3" s="2"/>
      <c r="CQ3" s="84"/>
      <c r="CR3" s="2"/>
      <c r="CS3" s="2"/>
      <c r="CT3" s="2"/>
    </row>
    <row r="4" spans="1:98" ht="15.75">
      <c r="A4"/>
      <c r="B4" s="211" t="s">
        <v>134</v>
      </c>
      <c r="C4" s="212"/>
      <c r="D4" s="212"/>
      <c r="E4" s="212"/>
      <c r="F4" s="227" t="s">
        <v>234</v>
      </c>
      <c r="G4" s="227"/>
      <c r="H4" s="227"/>
      <c r="I4" s="227"/>
      <c r="J4" s="227"/>
      <c r="K4" s="227"/>
      <c r="L4" s="227"/>
      <c r="M4" s="227"/>
      <c r="N4" s="227"/>
      <c r="O4"/>
      <c r="P4" s="211" t="s">
        <v>134</v>
      </c>
      <c r="Q4" s="212"/>
      <c r="R4" s="212"/>
      <c r="S4" s="212"/>
      <c r="T4" s="213" t="s">
        <v>227</v>
      </c>
      <c r="U4" s="227"/>
      <c r="V4" s="227"/>
      <c r="W4" s="227"/>
      <c r="X4" s="227"/>
      <c r="Y4" s="227"/>
      <c r="Z4" s="227"/>
      <c r="AA4" s="227"/>
      <c r="AB4" s="227"/>
      <c r="AC4"/>
      <c r="AD4" s="211" t="s">
        <v>134</v>
      </c>
      <c r="AE4" s="212"/>
      <c r="AF4" s="212"/>
      <c r="AG4" s="212"/>
      <c r="AH4" s="213" t="s">
        <v>228</v>
      </c>
      <c r="AI4" s="213"/>
      <c r="AJ4" s="213"/>
      <c r="AK4" s="213"/>
      <c r="AL4" s="213"/>
      <c r="AM4" s="213"/>
      <c r="AN4" s="213"/>
      <c r="AO4" s="213"/>
      <c r="AP4" s="213"/>
      <c r="AQ4"/>
      <c r="AR4" s="211" t="s">
        <v>134</v>
      </c>
      <c r="AS4" s="212"/>
      <c r="AT4" s="212"/>
      <c r="AU4" s="212"/>
      <c r="AV4" s="213" t="s">
        <v>229</v>
      </c>
      <c r="AW4" s="213"/>
      <c r="AX4" s="213"/>
      <c r="AY4" s="213"/>
      <c r="AZ4" s="213"/>
      <c r="BA4" s="213"/>
      <c r="BB4" s="213"/>
      <c r="BC4" s="213"/>
      <c r="BD4" s="213"/>
      <c r="BE4"/>
      <c r="BF4" s="211" t="s">
        <v>134</v>
      </c>
      <c r="BG4" s="212"/>
      <c r="BH4" s="212"/>
      <c r="BI4" s="212"/>
      <c r="BJ4" s="213" t="s">
        <v>230</v>
      </c>
      <c r="BK4" s="213"/>
      <c r="BL4" s="213"/>
      <c r="BM4" s="213"/>
      <c r="BN4" s="213"/>
      <c r="BO4" s="213"/>
      <c r="BP4" s="213"/>
      <c r="BQ4" s="213"/>
      <c r="BR4" s="213"/>
      <c r="BS4"/>
      <c r="BT4" s="211" t="s">
        <v>134</v>
      </c>
      <c r="BU4" s="212"/>
      <c r="BV4" s="212"/>
      <c r="BW4" s="212"/>
      <c r="BX4" s="213" t="s">
        <v>231</v>
      </c>
      <c r="BY4" s="213"/>
      <c r="BZ4" s="213"/>
      <c r="CA4" s="213"/>
      <c r="CB4" s="213"/>
      <c r="CC4" s="213"/>
      <c r="CD4" s="213"/>
      <c r="CE4" s="213"/>
      <c r="CF4" s="213"/>
      <c r="CG4"/>
      <c r="CH4" s="211" t="s">
        <v>134</v>
      </c>
      <c r="CI4" s="212"/>
      <c r="CJ4" s="212"/>
      <c r="CK4" s="212"/>
      <c r="CL4" s="213" t="s">
        <v>232</v>
      </c>
      <c r="CM4" s="213"/>
      <c r="CN4" s="213"/>
      <c r="CO4" s="213"/>
      <c r="CP4" s="213"/>
      <c r="CQ4" s="213"/>
      <c r="CR4" s="213"/>
      <c r="CS4" s="213"/>
      <c r="CT4" s="213"/>
    </row>
    <row r="5" spans="1:98" ht="15.75">
      <c r="A5" s="214" t="s">
        <v>0</v>
      </c>
      <c r="B5" s="215" t="s">
        <v>1</v>
      </c>
      <c r="C5" s="216" t="s">
        <v>126</v>
      </c>
      <c r="D5" s="216" t="s">
        <v>127</v>
      </c>
      <c r="E5" s="216" t="s">
        <v>128</v>
      </c>
      <c r="F5" s="219"/>
      <c r="G5" s="220"/>
      <c r="H5" s="220"/>
      <c r="I5" s="220"/>
      <c r="J5" s="221"/>
      <c r="K5" s="219"/>
      <c r="L5" s="221"/>
      <c r="M5" s="219"/>
      <c r="N5" s="221"/>
      <c r="O5" s="214" t="s">
        <v>0</v>
      </c>
      <c r="P5" s="215" t="s">
        <v>1</v>
      </c>
      <c r="Q5" s="216" t="s">
        <v>126</v>
      </c>
      <c r="R5" s="216" t="s">
        <v>127</v>
      </c>
      <c r="S5" s="216" t="s">
        <v>128</v>
      </c>
      <c r="T5" s="219"/>
      <c r="U5" s="220"/>
      <c r="V5" s="220"/>
      <c r="W5" s="220"/>
      <c r="X5" s="221"/>
      <c r="Y5" s="219"/>
      <c r="Z5" s="221"/>
      <c r="AA5" s="219"/>
      <c r="AB5" s="221"/>
      <c r="AC5" s="214" t="s">
        <v>0</v>
      </c>
      <c r="AD5" s="215" t="s">
        <v>1</v>
      </c>
      <c r="AE5" s="216" t="s">
        <v>126</v>
      </c>
      <c r="AF5" s="216" t="s">
        <v>127</v>
      </c>
      <c r="AG5" s="216" t="s">
        <v>128</v>
      </c>
      <c r="AH5" s="219"/>
      <c r="AI5" s="220"/>
      <c r="AJ5" s="220"/>
      <c r="AK5" s="220"/>
      <c r="AL5" s="221"/>
      <c r="AM5" s="219"/>
      <c r="AN5" s="221"/>
      <c r="AO5" s="219"/>
      <c r="AP5" s="221"/>
      <c r="AQ5" s="214" t="s">
        <v>0</v>
      </c>
      <c r="AR5" s="215" t="s">
        <v>1</v>
      </c>
      <c r="AS5" s="216" t="s">
        <v>126</v>
      </c>
      <c r="AT5" s="216" t="s">
        <v>127</v>
      </c>
      <c r="AU5" s="216" t="s">
        <v>128</v>
      </c>
      <c r="AV5" s="219"/>
      <c r="AW5" s="220"/>
      <c r="AX5" s="220"/>
      <c r="AY5" s="220"/>
      <c r="AZ5" s="221"/>
      <c r="BA5" s="219"/>
      <c r="BB5" s="221"/>
      <c r="BC5" s="219"/>
      <c r="BD5" s="221"/>
      <c r="BE5" s="214" t="s">
        <v>0</v>
      </c>
      <c r="BF5" s="215" t="s">
        <v>1</v>
      </c>
      <c r="BG5" s="216" t="s">
        <v>126</v>
      </c>
      <c r="BH5" s="216" t="s">
        <v>127</v>
      </c>
      <c r="BI5" s="216" t="s">
        <v>128</v>
      </c>
      <c r="BJ5" s="219"/>
      <c r="BK5" s="220"/>
      <c r="BL5" s="220"/>
      <c r="BM5" s="220"/>
      <c r="BN5" s="221"/>
      <c r="BO5" s="219"/>
      <c r="BP5" s="221"/>
      <c r="BQ5" s="219"/>
      <c r="BR5" s="221"/>
      <c r="BS5" s="214" t="s">
        <v>0</v>
      </c>
      <c r="BT5" s="215" t="s">
        <v>1</v>
      </c>
      <c r="BU5" s="216" t="s">
        <v>126</v>
      </c>
      <c r="BV5" s="216" t="s">
        <v>127</v>
      </c>
      <c r="BW5" s="216" t="s">
        <v>128</v>
      </c>
      <c r="BX5" s="219"/>
      <c r="BY5" s="220"/>
      <c r="BZ5" s="220"/>
      <c r="CA5" s="220"/>
      <c r="CB5" s="221"/>
      <c r="CC5" s="219"/>
      <c r="CD5" s="221"/>
      <c r="CE5" s="219"/>
      <c r="CF5" s="221"/>
      <c r="CG5" s="214" t="s">
        <v>0</v>
      </c>
      <c r="CH5" s="215" t="s">
        <v>1</v>
      </c>
      <c r="CI5" s="216" t="s">
        <v>126</v>
      </c>
      <c r="CJ5" s="216" t="s">
        <v>127</v>
      </c>
      <c r="CK5" s="216" t="s">
        <v>128</v>
      </c>
      <c r="CL5" s="219"/>
      <c r="CM5" s="220"/>
      <c r="CN5" s="220"/>
      <c r="CO5" s="220"/>
      <c r="CP5" s="221"/>
      <c r="CQ5" s="219"/>
      <c r="CR5" s="221"/>
      <c r="CS5" s="219"/>
      <c r="CT5" s="221"/>
    </row>
    <row r="6" spans="1:98" ht="15.75">
      <c r="A6" s="214"/>
      <c r="B6" s="215"/>
      <c r="C6" s="217"/>
      <c r="D6" s="217"/>
      <c r="E6" s="217"/>
      <c r="F6" s="219" t="s">
        <v>129</v>
      </c>
      <c r="G6" s="220"/>
      <c r="H6" s="220"/>
      <c r="I6" s="220"/>
      <c r="J6" s="221"/>
      <c r="K6" s="85" t="s">
        <v>130</v>
      </c>
      <c r="L6" s="86"/>
      <c r="M6" s="86" t="s">
        <v>131</v>
      </c>
      <c r="N6" s="86"/>
      <c r="O6" s="214"/>
      <c r="P6" s="215"/>
      <c r="Q6" s="217"/>
      <c r="R6" s="217"/>
      <c r="S6" s="217"/>
      <c r="T6" s="219" t="s">
        <v>129</v>
      </c>
      <c r="U6" s="220"/>
      <c r="V6" s="220"/>
      <c r="W6" s="220"/>
      <c r="X6" s="221"/>
      <c r="Y6" s="85" t="s">
        <v>130</v>
      </c>
      <c r="Z6" s="86"/>
      <c r="AA6" s="86" t="s">
        <v>131</v>
      </c>
      <c r="AB6" s="86"/>
      <c r="AC6" s="214"/>
      <c r="AD6" s="215"/>
      <c r="AE6" s="217"/>
      <c r="AF6" s="217"/>
      <c r="AG6" s="217"/>
      <c r="AH6" s="219" t="s">
        <v>129</v>
      </c>
      <c r="AI6" s="220"/>
      <c r="AJ6" s="220"/>
      <c r="AK6" s="220"/>
      <c r="AL6" s="221"/>
      <c r="AM6" s="85" t="s">
        <v>130</v>
      </c>
      <c r="AN6" s="86"/>
      <c r="AO6" s="86" t="s">
        <v>131</v>
      </c>
      <c r="AP6" s="86"/>
      <c r="AQ6" s="214"/>
      <c r="AR6" s="215"/>
      <c r="AS6" s="217"/>
      <c r="AT6" s="217"/>
      <c r="AU6" s="217"/>
      <c r="AV6" s="219" t="s">
        <v>129</v>
      </c>
      <c r="AW6" s="220"/>
      <c r="AX6" s="220"/>
      <c r="AY6" s="220"/>
      <c r="AZ6" s="221"/>
      <c r="BA6" s="85" t="s">
        <v>130</v>
      </c>
      <c r="BB6" s="86"/>
      <c r="BC6" s="86" t="s">
        <v>131</v>
      </c>
      <c r="BD6" s="86"/>
      <c r="BE6" s="214"/>
      <c r="BF6" s="215"/>
      <c r="BG6" s="217"/>
      <c r="BH6" s="217"/>
      <c r="BI6" s="217"/>
      <c r="BJ6" s="219" t="s">
        <v>129</v>
      </c>
      <c r="BK6" s="220"/>
      <c r="BL6" s="220"/>
      <c r="BM6" s="220"/>
      <c r="BN6" s="221"/>
      <c r="BO6" s="85" t="s">
        <v>130</v>
      </c>
      <c r="BP6" s="86"/>
      <c r="BQ6" s="86" t="s">
        <v>131</v>
      </c>
      <c r="BR6" s="86"/>
      <c r="BS6" s="214"/>
      <c r="BT6" s="215"/>
      <c r="BU6" s="217"/>
      <c r="BV6" s="217"/>
      <c r="BW6" s="217"/>
      <c r="BX6" s="219" t="s">
        <v>129</v>
      </c>
      <c r="BY6" s="220"/>
      <c r="BZ6" s="220"/>
      <c r="CA6" s="220"/>
      <c r="CB6" s="221"/>
      <c r="CC6" s="85" t="s">
        <v>130</v>
      </c>
      <c r="CD6" s="86"/>
      <c r="CE6" s="86" t="s">
        <v>131</v>
      </c>
      <c r="CF6" s="86"/>
      <c r="CG6" s="214"/>
      <c r="CH6" s="215"/>
      <c r="CI6" s="217"/>
      <c r="CJ6" s="217"/>
      <c r="CK6" s="217"/>
      <c r="CL6" s="219" t="s">
        <v>129</v>
      </c>
      <c r="CM6" s="220"/>
      <c r="CN6" s="220"/>
      <c r="CO6" s="220"/>
      <c r="CP6" s="221"/>
      <c r="CQ6" s="85" t="s">
        <v>130</v>
      </c>
      <c r="CR6" s="86"/>
      <c r="CS6" s="86" t="s">
        <v>131</v>
      </c>
      <c r="CT6" s="86"/>
    </row>
    <row r="7" spans="1:98" ht="15.75">
      <c r="A7" s="214"/>
      <c r="B7" s="215"/>
      <c r="C7" s="218"/>
      <c r="D7" s="218"/>
      <c r="E7" s="218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8" t="s">
        <v>132</v>
      </c>
      <c r="L7" s="87" t="s">
        <v>133</v>
      </c>
      <c r="M7" s="87" t="s">
        <v>132</v>
      </c>
      <c r="N7" s="87" t="s">
        <v>133</v>
      </c>
      <c r="O7" s="214"/>
      <c r="P7" s="215"/>
      <c r="Q7" s="218"/>
      <c r="R7" s="218"/>
      <c r="S7" s="218"/>
      <c r="T7" s="87">
        <v>1</v>
      </c>
      <c r="U7" s="87">
        <v>2</v>
      </c>
      <c r="V7" s="87">
        <v>3</v>
      </c>
      <c r="W7" s="87">
        <v>4</v>
      </c>
      <c r="X7" s="87">
        <v>5</v>
      </c>
      <c r="Y7" s="88" t="s">
        <v>132</v>
      </c>
      <c r="Z7" s="87" t="s">
        <v>133</v>
      </c>
      <c r="AA7" s="87" t="s">
        <v>132</v>
      </c>
      <c r="AB7" s="87" t="s">
        <v>133</v>
      </c>
      <c r="AC7" s="214"/>
      <c r="AD7" s="215"/>
      <c r="AE7" s="218"/>
      <c r="AF7" s="218"/>
      <c r="AG7" s="218"/>
      <c r="AH7" s="87">
        <v>1</v>
      </c>
      <c r="AI7" s="87">
        <v>2</v>
      </c>
      <c r="AJ7" s="87">
        <v>3</v>
      </c>
      <c r="AK7" s="87">
        <v>4</v>
      </c>
      <c r="AL7" s="87">
        <v>5</v>
      </c>
      <c r="AM7" s="88" t="s">
        <v>132</v>
      </c>
      <c r="AN7" s="87" t="s">
        <v>133</v>
      </c>
      <c r="AO7" s="87" t="s">
        <v>132</v>
      </c>
      <c r="AP7" s="87" t="s">
        <v>133</v>
      </c>
      <c r="AQ7" s="214"/>
      <c r="AR7" s="215"/>
      <c r="AS7" s="218"/>
      <c r="AT7" s="218"/>
      <c r="AU7" s="218"/>
      <c r="AV7" s="87">
        <v>1</v>
      </c>
      <c r="AW7" s="87">
        <v>2</v>
      </c>
      <c r="AX7" s="87">
        <v>3</v>
      </c>
      <c r="AY7" s="87">
        <v>4</v>
      </c>
      <c r="AZ7" s="87">
        <v>5</v>
      </c>
      <c r="BA7" s="88" t="s">
        <v>132</v>
      </c>
      <c r="BB7" s="87" t="s">
        <v>133</v>
      </c>
      <c r="BC7" s="87" t="s">
        <v>132</v>
      </c>
      <c r="BD7" s="87" t="s">
        <v>133</v>
      </c>
      <c r="BE7" s="214"/>
      <c r="BF7" s="215"/>
      <c r="BG7" s="218"/>
      <c r="BH7" s="218"/>
      <c r="BI7" s="218"/>
      <c r="BJ7" s="87">
        <v>1</v>
      </c>
      <c r="BK7" s="87">
        <v>2</v>
      </c>
      <c r="BL7" s="87">
        <v>3</v>
      </c>
      <c r="BM7" s="87">
        <v>4</v>
      </c>
      <c r="BN7" s="87">
        <v>5</v>
      </c>
      <c r="BO7" s="88" t="s">
        <v>132</v>
      </c>
      <c r="BP7" s="87" t="s">
        <v>133</v>
      </c>
      <c r="BQ7" s="87" t="s">
        <v>132</v>
      </c>
      <c r="BR7" s="87" t="s">
        <v>133</v>
      </c>
      <c r="BS7" s="214"/>
      <c r="BT7" s="215"/>
      <c r="BU7" s="218"/>
      <c r="BV7" s="218"/>
      <c r="BW7" s="218"/>
      <c r="BX7" s="87">
        <v>1</v>
      </c>
      <c r="BY7" s="87">
        <v>2</v>
      </c>
      <c r="BZ7" s="87">
        <v>3</v>
      </c>
      <c r="CA7" s="87">
        <v>4</v>
      </c>
      <c r="CB7" s="87">
        <v>5</v>
      </c>
      <c r="CC7" s="88" t="s">
        <v>132</v>
      </c>
      <c r="CD7" s="87" t="s">
        <v>133</v>
      </c>
      <c r="CE7" s="87" t="s">
        <v>132</v>
      </c>
      <c r="CF7" s="87" t="s">
        <v>133</v>
      </c>
      <c r="CG7" s="214"/>
      <c r="CH7" s="215"/>
      <c r="CI7" s="218"/>
      <c r="CJ7" s="218"/>
      <c r="CK7" s="218"/>
      <c r="CL7" s="87">
        <v>1</v>
      </c>
      <c r="CM7" s="87">
        <v>2</v>
      </c>
      <c r="CN7" s="87">
        <v>3</v>
      </c>
      <c r="CO7" s="87">
        <v>4</v>
      </c>
      <c r="CP7" s="87">
        <v>5</v>
      </c>
      <c r="CQ7" s="88" t="s">
        <v>132</v>
      </c>
      <c r="CR7" s="87" t="s">
        <v>133</v>
      </c>
      <c r="CS7" s="87" t="s">
        <v>132</v>
      </c>
      <c r="CT7" s="87" t="s">
        <v>133</v>
      </c>
    </row>
    <row r="8" spans="1:98" ht="17.25" customHeight="1">
      <c r="A8" s="31">
        <v>1</v>
      </c>
      <c r="B8" s="69" t="s">
        <v>58</v>
      </c>
      <c r="C8" s="70" t="s">
        <v>52</v>
      </c>
      <c r="D8" s="71" t="s">
        <v>59</v>
      </c>
      <c r="E8" s="77" t="s">
        <v>100</v>
      </c>
      <c r="F8" s="89">
        <v>0</v>
      </c>
      <c r="G8" s="89"/>
      <c r="H8" s="89"/>
      <c r="I8" s="89"/>
      <c r="J8" s="89"/>
      <c r="K8" s="90">
        <v>0</v>
      </c>
      <c r="L8" s="89"/>
      <c r="M8" s="91">
        <f>ROUND((SUM(F8:J8)/1*0.3+K8*0.7),0)</f>
        <v>0</v>
      </c>
      <c r="N8" s="89"/>
      <c r="O8" s="31">
        <v>1</v>
      </c>
      <c r="P8" s="69" t="s">
        <v>58</v>
      </c>
      <c r="Q8" s="70" t="s">
        <v>52</v>
      </c>
      <c r="R8" s="71" t="s">
        <v>59</v>
      </c>
      <c r="S8" s="77" t="s">
        <v>100</v>
      </c>
      <c r="T8" s="89">
        <v>0</v>
      </c>
      <c r="U8" s="89"/>
      <c r="V8" s="89"/>
      <c r="W8" s="89"/>
      <c r="X8" s="89"/>
      <c r="Y8" s="90">
        <v>0</v>
      </c>
      <c r="Z8" s="89"/>
      <c r="AA8" s="89">
        <f>ROUND((SUM(T8:X8)/1*0.3+Y8*0.7),0)</f>
        <v>0</v>
      </c>
      <c r="AB8" s="89"/>
      <c r="AC8" s="31">
        <v>1</v>
      </c>
      <c r="AD8" s="69" t="s">
        <v>58</v>
      </c>
      <c r="AE8" s="70" t="s">
        <v>52</v>
      </c>
      <c r="AF8" s="71" t="s">
        <v>59</v>
      </c>
      <c r="AG8" s="77" t="s">
        <v>100</v>
      </c>
      <c r="AH8" s="89">
        <v>0</v>
      </c>
      <c r="AI8" s="89">
        <v>0</v>
      </c>
      <c r="AJ8" s="89">
        <v>0</v>
      </c>
      <c r="AK8" s="89"/>
      <c r="AL8" s="89"/>
      <c r="AM8" s="90">
        <v>0</v>
      </c>
      <c r="AN8" s="89"/>
      <c r="AO8" s="91">
        <f>ROUND((SUM(AH8:AL8)/3*0.3+AM8*0.7),0)</f>
        <v>0</v>
      </c>
      <c r="AP8" s="89"/>
      <c r="AQ8" s="31">
        <v>1</v>
      </c>
      <c r="AR8" s="69" t="s">
        <v>58</v>
      </c>
      <c r="AS8" s="70" t="s">
        <v>52</v>
      </c>
      <c r="AT8" s="71" t="s">
        <v>59</v>
      </c>
      <c r="AU8" s="77" t="s">
        <v>100</v>
      </c>
      <c r="AV8" s="89">
        <v>0</v>
      </c>
      <c r="AW8" s="89"/>
      <c r="AX8" s="89"/>
      <c r="AY8" s="89"/>
      <c r="AZ8" s="89"/>
      <c r="BA8" s="90">
        <v>0</v>
      </c>
      <c r="BB8" s="89"/>
      <c r="BC8" s="89">
        <f>ROUND((SUM(AV8:AZ8)/1*0.3+BA8*0.7),0)</f>
        <v>0</v>
      </c>
      <c r="BD8" s="89"/>
      <c r="BE8" s="31">
        <v>1</v>
      </c>
      <c r="BF8" s="69" t="s">
        <v>58</v>
      </c>
      <c r="BG8" s="70" t="s">
        <v>52</v>
      </c>
      <c r="BH8" s="71" t="s">
        <v>59</v>
      </c>
      <c r="BI8" s="77" t="s">
        <v>100</v>
      </c>
      <c r="BJ8" s="89">
        <v>0</v>
      </c>
      <c r="BK8" s="89"/>
      <c r="BL8" s="89"/>
      <c r="BM8" s="89"/>
      <c r="BN8" s="89"/>
      <c r="BO8" s="90">
        <v>0</v>
      </c>
      <c r="BP8" s="89"/>
      <c r="BQ8" s="91">
        <f>ROUND((SUM(BJ8:BN8)/1*0.3+BO8*0.7),0)</f>
        <v>0</v>
      </c>
      <c r="BR8" s="89"/>
      <c r="BS8" s="31">
        <v>1</v>
      </c>
      <c r="BT8" s="69" t="s">
        <v>58</v>
      </c>
      <c r="BU8" s="70" t="s">
        <v>52</v>
      </c>
      <c r="BV8" s="71" t="s">
        <v>59</v>
      </c>
      <c r="BW8" s="77" t="s">
        <v>100</v>
      </c>
      <c r="BX8" s="89">
        <v>0</v>
      </c>
      <c r="BY8" s="89"/>
      <c r="BZ8" s="89"/>
      <c r="CA8" s="89"/>
      <c r="CB8" s="89"/>
      <c r="CC8" s="90">
        <v>0</v>
      </c>
      <c r="CD8" s="89"/>
      <c r="CE8" s="91">
        <f>ROUND((SUM(BX8:CB8)/1*0.3+CC8*0.7),0)</f>
        <v>0</v>
      </c>
      <c r="CF8" s="89"/>
      <c r="CG8" s="31">
        <v>1</v>
      </c>
      <c r="CH8" s="69" t="s">
        <v>58</v>
      </c>
      <c r="CI8" s="70" t="s">
        <v>52</v>
      </c>
      <c r="CJ8" s="71" t="s">
        <v>59</v>
      </c>
      <c r="CK8" s="77" t="s">
        <v>100</v>
      </c>
      <c r="CL8" s="89">
        <v>0</v>
      </c>
      <c r="CM8" s="89"/>
      <c r="CN8" s="89"/>
      <c r="CO8" s="89"/>
      <c r="CP8" s="89"/>
      <c r="CQ8" s="90">
        <v>0</v>
      </c>
      <c r="CR8" s="89"/>
      <c r="CS8" s="91">
        <f>ROUND((SUM(CL8:CP8)/1*0.3+CQ8*0.7),0)</f>
        <v>0</v>
      </c>
      <c r="CT8" s="89"/>
    </row>
    <row r="9" spans="1:98" ht="17.25" customHeight="1">
      <c r="A9" s="31">
        <v>2</v>
      </c>
      <c r="B9" s="69" t="s">
        <v>60</v>
      </c>
      <c r="C9" s="70" t="s">
        <v>61</v>
      </c>
      <c r="D9" s="71" t="s">
        <v>62</v>
      </c>
      <c r="E9" s="77" t="s">
        <v>101</v>
      </c>
      <c r="F9" s="89">
        <v>0</v>
      </c>
      <c r="G9" s="89"/>
      <c r="H9" s="89"/>
      <c r="I9" s="89"/>
      <c r="J9" s="89"/>
      <c r="K9" s="90">
        <v>0</v>
      </c>
      <c r="L9" s="89"/>
      <c r="M9" s="91">
        <f aca="true" t="shared" si="0" ref="M9:M23">ROUND((SUM(F9:J9)/1*0.3+K9*0.7),0)</f>
        <v>0</v>
      </c>
      <c r="N9" s="91"/>
      <c r="O9" s="31">
        <v>2</v>
      </c>
      <c r="P9" s="69" t="s">
        <v>60</v>
      </c>
      <c r="Q9" s="70" t="s">
        <v>61</v>
      </c>
      <c r="R9" s="71" t="s">
        <v>62</v>
      </c>
      <c r="S9" s="77" t="s">
        <v>101</v>
      </c>
      <c r="T9" s="89">
        <v>0</v>
      </c>
      <c r="U9" s="89"/>
      <c r="V9" s="89"/>
      <c r="W9" s="89"/>
      <c r="X9" s="89"/>
      <c r="Y9" s="90">
        <v>0</v>
      </c>
      <c r="Z9" s="89"/>
      <c r="AA9" s="89">
        <f aca="true" t="shared" si="1" ref="AA9:AA23">ROUND((SUM(T9:X9)/1*0.3+Y9*0.7),0)</f>
        <v>0</v>
      </c>
      <c r="AB9" s="89"/>
      <c r="AC9" s="31">
        <v>2</v>
      </c>
      <c r="AD9" s="69" t="s">
        <v>60</v>
      </c>
      <c r="AE9" s="70" t="s">
        <v>61</v>
      </c>
      <c r="AF9" s="71" t="s">
        <v>62</v>
      </c>
      <c r="AG9" s="77" t="s">
        <v>101</v>
      </c>
      <c r="AH9" s="89">
        <v>6</v>
      </c>
      <c r="AI9" s="89">
        <v>7</v>
      </c>
      <c r="AJ9" s="89">
        <v>6</v>
      </c>
      <c r="AK9" s="89"/>
      <c r="AL9" s="89"/>
      <c r="AM9" s="90">
        <v>0</v>
      </c>
      <c r="AN9" s="89"/>
      <c r="AO9" s="91">
        <f aca="true" t="shared" si="2" ref="AO9:AO23">ROUND((SUM(AH9:AL9)/3*0.3+AM9*0.7),0)</f>
        <v>2</v>
      </c>
      <c r="AP9" s="91"/>
      <c r="AQ9" s="31">
        <v>2</v>
      </c>
      <c r="AR9" s="69" t="s">
        <v>60</v>
      </c>
      <c r="AS9" s="70" t="s">
        <v>61</v>
      </c>
      <c r="AT9" s="71" t="s">
        <v>62</v>
      </c>
      <c r="AU9" s="77" t="s">
        <v>101</v>
      </c>
      <c r="AV9" s="89">
        <v>0</v>
      </c>
      <c r="AW9" s="89"/>
      <c r="AX9" s="89"/>
      <c r="AY9" s="89"/>
      <c r="AZ9" s="89"/>
      <c r="BA9" s="90">
        <v>0</v>
      </c>
      <c r="BB9" s="89"/>
      <c r="BC9" s="89">
        <f aca="true" t="shared" si="3" ref="BC9:BC23">ROUND((SUM(AV9:AZ9)/1*0.3+BA9*0.7),0)</f>
        <v>0</v>
      </c>
      <c r="BD9" s="91"/>
      <c r="BE9" s="31">
        <v>2</v>
      </c>
      <c r="BF9" s="69" t="s">
        <v>60</v>
      </c>
      <c r="BG9" s="70" t="s">
        <v>61</v>
      </c>
      <c r="BH9" s="71" t="s">
        <v>62</v>
      </c>
      <c r="BI9" s="77" t="s">
        <v>101</v>
      </c>
      <c r="BJ9" s="89">
        <v>0</v>
      </c>
      <c r="BK9" s="89"/>
      <c r="BL9" s="89"/>
      <c r="BM9" s="89"/>
      <c r="BN9" s="89"/>
      <c r="BO9" s="90">
        <v>0</v>
      </c>
      <c r="BP9" s="89"/>
      <c r="BQ9" s="91">
        <f aca="true" t="shared" si="4" ref="BQ9:BQ23">ROUND((SUM(BJ9:BN9)/1*0.3+BO9*0.7),0)</f>
        <v>0</v>
      </c>
      <c r="BR9" s="91"/>
      <c r="BS9" s="31">
        <v>2</v>
      </c>
      <c r="BT9" s="69" t="s">
        <v>60</v>
      </c>
      <c r="BU9" s="70" t="s">
        <v>61</v>
      </c>
      <c r="BV9" s="71" t="s">
        <v>62</v>
      </c>
      <c r="BW9" s="77" t="s">
        <v>101</v>
      </c>
      <c r="BX9" s="89">
        <v>0</v>
      </c>
      <c r="BY9" s="89"/>
      <c r="BZ9" s="89"/>
      <c r="CA9" s="89"/>
      <c r="CB9" s="89"/>
      <c r="CC9" s="90">
        <v>0</v>
      </c>
      <c r="CD9" s="89"/>
      <c r="CE9" s="91">
        <f aca="true" t="shared" si="5" ref="CE9:CE23">ROUND((SUM(BX9:CB9)/1*0.3+CC9*0.7),0)</f>
        <v>0</v>
      </c>
      <c r="CF9" s="91"/>
      <c r="CG9" s="31">
        <v>2</v>
      </c>
      <c r="CH9" s="69" t="s">
        <v>60</v>
      </c>
      <c r="CI9" s="70" t="s">
        <v>61</v>
      </c>
      <c r="CJ9" s="71" t="s">
        <v>62</v>
      </c>
      <c r="CK9" s="77" t="s">
        <v>101</v>
      </c>
      <c r="CL9" s="89">
        <v>0</v>
      </c>
      <c r="CM9" s="89"/>
      <c r="CN9" s="89"/>
      <c r="CO9" s="89"/>
      <c r="CP9" s="89"/>
      <c r="CQ9" s="90">
        <v>0</v>
      </c>
      <c r="CR9" s="89"/>
      <c r="CS9" s="91">
        <f aca="true" t="shared" si="6" ref="CS9:CS23">ROUND((SUM(CL9:CP9)/1*0.3+CQ9*0.7),0)</f>
        <v>0</v>
      </c>
      <c r="CT9" s="91"/>
    </row>
    <row r="10" spans="1:98" ht="17.25" customHeight="1">
      <c r="A10" s="31">
        <v>3</v>
      </c>
      <c r="B10" s="69" t="s">
        <v>63</v>
      </c>
      <c r="C10" s="72" t="s">
        <v>64</v>
      </c>
      <c r="D10" s="73" t="s">
        <v>32</v>
      </c>
      <c r="E10" s="77" t="s">
        <v>102</v>
      </c>
      <c r="F10" s="89">
        <v>8</v>
      </c>
      <c r="G10" s="89"/>
      <c r="H10" s="89"/>
      <c r="I10" s="89"/>
      <c r="J10" s="89"/>
      <c r="K10" s="90">
        <v>6</v>
      </c>
      <c r="L10" s="89"/>
      <c r="M10" s="91">
        <f t="shared" si="0"/>
        <v>7</v>
      </c>
      <c r="N10" s="91"/>
      <c r="O10" s="31">
        <v>3</v>
      </c>
      <c r="P10" s="69" t="s">
        <v>63</v>
      </c>
      <c r="Q10" s="72" t="s">
        <v>64</v>
      </c>
      <c r="R10" s="73" t="s">
        <v>32</v>
      </c>
      <c r="S10" s="77" t="s">
        <v>102</v>
      </c>
      <c r="T10" s="89">
        <v>6</v>
      </c>
      <c r="U10" s="89"/>
      <c r="V10" s="89"/>
      <c r="W10" s="89"/>
      <c r="X10" s="89"/>
      <c r="Y10" s="90">
        <v>5</v>
      </c>
      <c r="Z10" s="89"/>
      <c r="AA10" s="89">
        <f t="shared" si="1"/>
        <v>5</v>
      </c>
      <c r="AB10" s="89"/>
      <c r="AC10" s="31">
        <v>3</v>
      </c>
      <c r="AD10" s="69" t="s">
        <v>63</v>
      </c>
      <c r="AE10" s="72" t="s">
        <v>64</v>
      </c>
      <c r="AF10" s="73" t="s">
        <v>32</v>
      </c>
      <c r="AG10" s="77" t="s">
        <v>102</v>
      </c>
      <c r="AH10" s="89">
        <v>7</v>
      </c>
      <c r="AI10" s="89">
        <v>7</v>
      </c>
      <c r="AJ10" s="89">
        <v>7</v>
      </c>
      <c r="AK10" s="89"/>
      <c r="AL10" s="89"/>
      <c r="AM10" s="90">
        <v>4</v>
      </c>
      <c r="AN10" s="89"/>
      <c r="AO10" s="91">
        <f t="shared" si="2"/>
        <v>5</v>
      </c>
      <c r="AP10" s="91"/>
      <c r="AQ10" s="31">
        <v>3</v>
      </c>
      <c r="AR10" s="69" t="s">
        <v>63</v>
      </c>
      <c r="AS10" s="72" t="s">
        <v>64</v>
      </c>
      <c r="AT10" s="73" t="s">
        <v>32</v>
      </c>
      <c r="AU10" s="77" t="s">
        <v>102</v>
      </c>
      <c r="AV10" s="89">
        <v>8</v>
      </c>
      <c r="AW10" s="89"/>
      <c r="AX10" s="89"/>
      <c r="AY10" s="89"/>
      <c r="AZ10" s="89"/>
      <c r="BA10" s="90">
        <v>7</v>
      </c>
      <c r="BB10" s="89"/>
      <c r="BC10" s="89">
        <f t="shared" si="3"/>
        <v>7</v>
      </c>
      <c r="BD10" s="91"/>
      <c r="BE10" s="31">
        <v>3</v>
      </c>
      <c r="BF10" s="69" t="s">
        <v>63</v>
      </c>
      <c r="BG10" s="72" t="s">
        <v>64</v>
      </c>
      <c r="BH10" s="73" t="s">
        <v>32</v>
      </c>
      <c r="BI10" s="77" t="s">
        <v>102</v>
      </c>
      <c r="BJ10" s="89">
        <v>7</v>
      </c>
      <c r="BK10" s="89"/>
      <c r="BL10" s="89"/>
      <c r="BM10" s="89"/>
      <c r="BN10" s="89"/>
      <c r="BO10" s="90">
        <v>7</v>
      </c>
      <c r="BP10" s="89"/>
      <c r="BQ10" s="91">
        <f t="shared" si="4"/>
        <v>7</v>
      </c>
      <c r="BR10" s="91"/>
      <c r="BS10" s="31">
        <v>3</v>
      </c>
      <c r="BT10" s="69" t="s">
        <v>63</v>
      </c>
      <c r="BU10" s="72" t="s">
        <v>64</v>
      </c>
      <c r="BV10" s="73" t="s">
        <v>32</v>
      </c>
      <c r="BW10" s="77" t="s">
        <v>102</v>
      </c>
      <c r="BX10" s="89">
        <v>8</v>
      </c>
      <c r="BY10" s="89"/>
      <c r="BZ10" s="89"/>
      <c r="CA10" s="89"/>
      <c r="CB10" s="89"/>
      <c r="CC10" s="90">
        <v>9</v>
      </c>
      <c r="CD10" s="89"/>
      <c r="CE10" s="91">
        <f t="shared" si="5"/>
        <v>9</v>
      </c>
      <c r="CF10" s="91"/>
      <c r="CG10" s="31">
        <v>3</v>
      </c>
      <c r="CH10" s="69" t="s">
        <v>63</v>
      </c>
      <c r="CI10" s="72" t="s">
        <v>64</v>
      </c>
      <c r="CJ10" s="73" t="s">
        <v>32</v>
      </c>
      <c r="CK10" s="77" t="s">
        <v>102</v>
      </c>
      <c r="CL10" s="89">
        <v>8</v>
      </c>
      <c r="CM10" s="89"/>
      <c r="CN10" s="89"/>
      <c r="CO10" s="89"/>
      <c r="CP10" s="89"/>
      <c r="CQ10" s="90">
        <v>7</v>
      </c>
      <c r="CR10" s="89"/>
      <c r="CS10" s="91">
        <f t="shared" si="6"/>
        <v>7</v>
      </c>
      <c r="CT10" s="91"/>
    </row>
    <row r="11" spans="1:98" ht="17.25" customHeight="1">
      <c r="A11" s="31">
        <v>4</v>
      </c>
      <c r="B11" s="69" t="s">
        <v>65</v>
      </c>
      <c r="C11" s="70" t="s">
        <v>66</v>
      </c>
      <c r="D11" s="71" t="s">
        <v>45</v>
      </c>
      <c r="E11" s="77" t="s">
        <v>103</v>
      </c>
      <c r="F11" s="89">
        <v>0</v>
      </c>
      <c r="G11" s="89"/>
      <c r="H11" s="89"/>
      <c r="I11" s="89"/>
      <c r="J11" s="89"/>
      <c r="K11" s="90">
        <v>0</v>
      </c>
      <c r="L11" s="89"/>
      <c r="M11" s="91">
        <f t="shared" si="0"/>
        <v>0</v>
      </c>
      <c r="N11" s="89"/>
      <c r="O11" s="31">
        <v>4</v>
      </c>
      <c r="P11" s="69" t="s">
        <v>65</v>
      </c>
      <c r="Q11" s="70" t="s">
        <v>66</v>
      </c>
      <c r="R11" s="71" t="s">
        <v>45</v>
      </c>
      <c r="S11" s="77" t="s">
        <v>103</v>
      </c>
      <c r="T11" s="89">
        <v>0</v>
      </c>
      <c r="U11" s="89"/>
      <c r="V11" s="89"/>
      <c r="W11" s="89"/>
      <c r="X11" s="89"/>
      <c r="Y11" s="90">
        <v>0</v>
      </c>
      <c r="Z11" s="89"/>
      <c r="AA11" s="89">
        <f t="shared" si="1"/>
        <v>0</v>
      </c>
      <c r="AB11" s="89"/>
      <c r="AC11" s="31">
        <v>4</v>
      </c>
      <c r="AD11" s="69" t="s">
        <v>65</v>
      </c>
      <c r="AE11" s="70" t="s">
        <v>66</v>
      </c>
      <c r="AF11" s="71" t="s">
        <v>45</v>
      </c>
      <c r="AG11" s="77" t="s">
        <v>103</v>
      </c>
      <c r="AH11" s="89">
        <v>6</v>
      </c>
      <c r="AI11" s="89">
        <v>6</v>
      </c>
      <c r="AJ11" s="89">
        <v>7</v>
      </c>
      <c r="AK11" s="89"/>
      <c r="AL11" s="89"/>
      <c r="AM11" s="90">
        <v>0</v>
      </c>
      <c r="AN11" s="89">
        <v>4</v>
      </c>
      <c r="AO11" s="91">
        <f t="shared" si="2"/>
        <v>2</v>
      </c>
      <c r="AP11" s="91">
        <f>ROUND((SUM(AH11:AL11)/3*0.3+AN11*0.7),0)</f>
        <v>5</v>
      </c>
      <c r="AQ11" s="31">
        <v>4</v>
      </c>
      <c r="AR11" s="69" t="s">
        <v>65</v>
      </c>
      <c r="AS11" s="70" t="s">
        <v>66</v>
      </c>
      <c r="AT11" s="71" t="s">
        <v>45</v>
      </c>
      <c r="AU11" s="77" t="s">
        <v>103</v>
      </c>
      <c r="AV11" s="89">
        <v>0</v>
      </c>
      <c r="AW11" s="89"/>
      <c r="AX11" s="89"/>
      <c r="AY11" s="89"/>
      <c r="AZ11" s="89"/>
      <c r="BA11" s="90">
        <v>0</v>
      </c>
      <c r="BB11" s="89"/>
      <c r="BC11" s="89">
        <f t="shared" si="3"/>
        <v>0</v>
      </c>
      <c r="BD11" s="89"/>
      <c r="BE11" s="31">
        <v>4</v>
      </c>
      <c r="BF11" s="69" t="s">
        <v>65</v>
      </c>
      <c r="BG11" s="70" t="s">
        <v>66</v>
      </c>
      <c r="BH11" s="71" t="s">
        <v>45</v>
      </c>
      <c r="BI11" s="77" t="s">
        <v>103</v>
      </c>
      <c r="BJ11" s="89">
        <v>0</v>
      </c>
      <c r="BK11" s="89"/>
      <c r="BL11" s="89"/>
      <c r="BM11" s="89"/>
      <c r="BN11" s="89"/>
      <c r="BO11" s="90">
        <v>0</v>
      </c>
      <c r="BP11" s="89"/>
      <c r="BQ11" s="91">
        <f t="shared" si="4"/>
        <v>0</v>
      </c>
      <c r="BR11" s="89"/>
      <c r="BS11" s="31">
        <v>4</v>
      </c>
      <c r="BT11" s="69" t="s">
        <v>65</v>
      </c>
      <c r="BU11" s="70" t="s">
        <v>66</v>
      </c>
      <c r="BV11" s="71" t="s">
        <v>45</v>
      </c>
      <c r="BW11" s="77" t="s">
        <v>103</v>
      </c>
      <c r="BX11" s="89">
        <v>0</v>
      </c>
      <c r="BY11" s="89"/>
      <c r="BZ11" s="89"/>
      <c r="CA11" s="89"/>
      <c r="CB11" s="89"/>
      <c r="CC11" s="90">
        <v>0</v>
      </c>
      <c r="CD11" s="89"/>
      <c r="CE11" s="91">
        <f t="shared" si="5"/>
        <v>0</v>
      </c>
      <c r="CF11" s="91"/>
      <c r="CG11" s="31">
        <v>4</v>
      </c>
      <c r="CH11" s="69" t="s">
        <v>65</v>
      </c>
      <c r="CI11" s="70" t="s">
        <v>66</v>
      </c>
      <c r="CJ11" s="71" t="s">
        <v>45</v>
      </c>
      <c r="CK11" s="77" t="s">
        <v>103</v>
      </c>
      <c r="CL11" s="89">
        <v>7</v>
      </c>
      <c r="CM11" s="89"/>
      <c r="CN11" s="89"/>
      <c r="CO11" s="89"/>
      <c r="CP11" s="89"/>
      <c r="CQ11" s="90">
        <v>0</v>
      </c>
      <c r="CR11" s="89">
        <v>6</v>
      </c>
      <c r="CS11" s="91">
        <f t="shared" si="6"/>
        <v>2</v>
      </c>
      <c r="CT11" s="91">
        <f>ROUND((SUM(CL11:CP11)/1*0.3+CR11*0.7),0)</f>
        <v>6</v>
      </c>
    </row>
    <row r="12" spans="1:98" ht="17.25" customHeight="1">
      <c r="A12" s="31">
        <v>5</v>
      </c>
      <c r="B12" s="69" t="s">
        <v>67</v>
      </c>
      <c r="C12" s="70" t="s">
        <v>68</v>
      </c>
      <c r="D12" s="71" t="s">
        <v>45</v>
      </c>
      <c r="E12" s="77" t="s">
        <v>104</v>
      </c>
      <c r="F12" s="89">
        <v>0</v>
      </c>
      <c r="G12" s="89"/>
      <c r="H12" s="89"/>
      <c r="I12" s="89"/>
      <c r="J12" s="89"/>
      <c r="K12" s="90">
        <v>0</v>
      </c>
      <c r="L12" s="89"/>
      <c r="M12" s="91">
        <f t="shared" si="0"/>
        <v>0</v>
      </c>
      <c r="N12" s="89"/>
      <c r="O12" s="31">
        <v>5</v>
      </c>
      <c r="P12" s="69" t="s">
        <v>67</v>
      </c>
      <c r="Q12" s="70" t="s">
        <v>68</v>
      </c>
      <c r="R12" s="71" t="s">
        <v>45</v>
      </c>
      <c r="S12" s="77" t="s">
        <v>104</v>
      </c>
      <c r="T12" s="89">
        <v>0</v>
      </c>
      <c r="U12" s="89"/>
      <c r="V12" s="89"/>
      <c r="W12" s="89"/>
      <c r="X12" s="89"/>
      <c r="Y12" s="90">
        <v>0</v>
      </c>
      <c r="Z12" s="89"/>
      <c r="AA12" s="89">
        <f t="shared" si="1"/>
        <v>0</v>
      </c>
      <c r="AB12" s="89"/>
      <c r="AC12" s="31">
        <v>5</v>
      </c>
      <c r="AD12" s="69" t="s">
        <v>67</v>
      </c>
      <c r="AE12" s="70" t="s">
        <v>68</v>
      </c>
      <c r="AF12" s="71" t="s">
        <v>45</v>
      </c>
      <c r="AG12" s="77" t="s">
        <v>104</v>
      </c>
      <c r="AH12" s="89">
        <v>0</v>
      </c>
      <c r="AI12" s="89">
        <v>0</v>
      </c>
      <c r="AJ12" s="89">
        <v>0</v>
      </c>
      <c r="AK12" s="89"/>
      <c r="AL12" s="89"/>
      <c r="AM12" s="90">
        <v>0</v>
      </c>
      <c r="AN12" s="89"/>
      <c r="AO12" s="91">
        <f t="shared" si="2"/>
        <v>0</v>
      </c>
      <c r="AP12" s="89"/>
      <c r="AQ12" s="31">
        <v>5</v>
      </c>
      <c r="AR12" s="69" t="s">
        <v>67</v>
      </c>
      <c r="AS12" s="70" t="s">
        <v>68</v>
      </c>
      <c r="AT12" s="71" t="s">
        <v>45</v>
      </c>
      <c r="AU12" s="77" t="s">
        <v>104</v>
      </c>
      <c r="AV12" s="89">
        <v>0</v>
      </c>
      <c r="AW12" s="89"/>
      <c r="AX12" s="89"/>
      <c r="AY12" s="89"/>
      <c r="AZ12" s="89"/>
      <c r="BA12" s="90">
        <v>0</v>
      </c>
      <c r="BB12" s="89"/>
      <c r="BC12" s="89">
        <f t="shared" si="3"/>
        <v>0</v>
      </c>
      <c r="BD12" s="89"/>
      <c r="BE12" s="31">
        <v>5</v>
      </c>
      <c r="BF12" s="69" t="s">
        <v>67</v>
      </c>
      <c r="BG12" s="70" t="s">
        <v>68</v>
      </c>
      <c r="BH12" s="71" t="s">
        <v>45</v>
      </c>
      <c r="BI12" s="77" t="s">
        <v>104</v>
      </c>
      <c r="BJ12" s="89">
        <v>0</v>
      </c>
      <c r="BK12" s="89"/>
      <c r="BL12" s="89"/>
      <c r="BM12" s="89"/>
      <c r="BN12" s="89"/>
      <c r="BO12" s="90">
        <v>0</v>
      </c>
      <c r="BP12" s="89"/>
      <c r="BQ12" s="91">
        <f t="shared" si="4"/>
        <v>0</v>
      </c>
      <c r="BR12" s="89"/>
      <c r="BS12" s="31">
        <v>5</v>
      </c>
      <c r="BT12" s="69" t="s">
        <v>67</v>
      </c>
      <c r="BU12" s="70" t="s">
        <v>68</v>
      </c>
      <c r="BV12" s="71" t="s">
        <v>45</v>
      </c>
      <c r="BW12" s="77" t="s">
        <v>104</v>
      </c>
      <c r="BX12" s="89">
        <v>0</v>
      </c>
      <c r="BY12" s="89"/>
      <c r="BZ12" s="89"/>
      <c r="CA12" s="89"/>
      <c r="CB12" s="89"/>
      <c r="CC12" s="90">
        <v>0</v>
      </c>
      <c r="CD12" s="89"/>
      <c r="CE12" s="91">
        <f t="shared" si="5"/>
        <v>0</v>
      </c>
      <c r="CF12" s="91"/>
      <c r="CG12" s="31">
        <v>5</v>
      </c>
      <c r="CH12" s="69" t="s">
        <v>67</v>
      </c>
      <c r="CI12" s="70" t="s">
        <v>68</v>
      </c>
      <c r="CJ12" s="71" t="s">
        <v>45</v>
      </c>
      <c r="CK12" s="77" t="s">
        <v>104</v>
      </c>
      <c r="CL12" s="89">
        <v>0</v>
      </c>
      <c r="CM12" s="89"/>
      <c r="CN12" s="89"/>
      <c r="CO12" s="89"/>
      <c r="CP12" s="89"/>
      <c r="CQ12" s="90">
        <v>0</v>
      </c>
      <c r="CR12" s="89"/>
      <c r="CS12" s="91">
        <f t="shared" si="6"/>
        <v>0</v>
      </c>
      <c r="CT12" s="89"/>
    </row>
    <row r="13" spans="1:98" ht="17.25" customHeight="1">
      <c r="A13" s="31">
        <v>6</v>
      </c>
      <c r="B13" s="69" t="s">
        <v>69</v>
      </c>
      <c r="C13" s="70" t="s">
        <v>70</v>
      </c>
      <c r="D13" s="71" t="s">
        <v>71</v>
      </c>
      <c r="E13" s="77" t="s">
        <v>105</v>
      </c>
      <c r="F13" s="89">
        <v>8</v>
      </c>
      <c r="G13" s="89"/>
      <c r="H13" s="89"/>
      <c r="I13" s="89"/>
      <c r="J13" s="89"/>
      <c r="K13" s="90">
        <v>5</v>
      </c>
      <c r="L13" s="89"/>
      <c r="M13" s="91">
        <f t="shared" si="0"/>
        <v>6</v>
      </c>
      <c r="N13" s="89"/>
      <c r="O13" s="31">
        <v>6</v>
      </c>
      <c r="P13" s="69" t="s">
        <v>69</v>
      </c>
      <c r="Q13" s="70" t="s">
        <v>70</v>
      </c>
      <c r="R13" s="71" t="s">
        <v>71</v>
      </c>
      <c r="S13" s="77" t="s">
        <v>105</v>
      </c>
      <c r="T13" s="89">
        <v>6</v>
      </c>
      <c r="U13" s="89"/>
      <c r="V13" s="89"/>
      <c r="W13" s="89"/>
      <c r="X13" s="89"/>
      <c r="Y13" s="90">
        <v>2</v>
      </c>
      <c r="Z13" s="89">
        <v>7</v>
      </c>
      <c r="AA13" s="89">
        <f t="shared" si="1"/>
        <v>3</v>
      </c>
      <c r="AB13" s="89">
        <f>ROUND((SUM(T13:X13)/1*0.3+Z13*0.7),0)</f>
        <v>7</v>
      </c>
      <c r="AC13" s="31">
        <v>6</v>
      </c>
      <c r="AD13" s="69" t="s">
        <v>69</v>
      </c>
      <c r="AE13" s="70" t="s">
        <v>70</v>
      </c>
      <c r="AF13" s="71" t="s">
        <v>71</v>
      </c>
      <c r="AG13" s="77" t="s">
        <v>105</v>
      </c>
      <c r="AH13" s="89">
        <v>7</v>
      </c>
      <c r="AI13" s="89">
        <v>7</v>
      </c>
      <c r="AJ13" s="89">
        <v>8</v>
      </c>
      <c r="AK13" s="89"/>
      <c r="AL13" s="89"/>
      <c r="AM13" s="90">
        <v>4</v>
      </c>
      <c r="AN13" s="89"/>
      <c r="AO13" s="91">
        <f t="shared" si="2"/>
        <v>5</v>
      </c>
      <c r="AP13" s="89"/>
      <c r="AQ13" s="31">
        <v>6</v>
      </c>
      <c r="AR13" s="69" t="s">
        <v>69</v>
      </c>
      <c r="AS13" s="70" t="s">
        <v>70</v>
      </c>
      <c r="AT13" s="71" t="s">
        <v>71</v>
      </c>
      <c r="AU13" s="77" t="s">
        <v>105</v>
      </c>
      <c r="AV13" s="89">
        <v>7</v>
      </c>
      <c r="AW13" s="89"/>
      <c r="AX13" s="89"/>
      <c r="AY13" s="89"/>
      <c r="AZ13" s="89"/>
      <c r="BA13" s="90">
        <v>7</v>
      </c>
      <c r="BB13" s="89"/>
      <c r="BC13" s="89">
        <f t="shared" si="3"/>
        <v>7</v>
      </c>
      <c r="BD13" s="89"/>
      <c r="BE13" s="31">
        <v>6</v>
      </c>
      <c r="BF13" s="69" t="s">
        <v>69</v>
      </c>
      <c r="BG13" s="70" t="s">
        <v>70</v>
      </c>
      <c r="BH13" s="71" t="s">
        <v>71</v>
      </c>
      <c r="BI13" s="77" t="s">
        <v>105</v>
      </c>
      <c r="BJ13" s="89">
        <v>7</v>
      </c>
      <c r="BK13" s="89"/>
      <c r="BL13" s="89"/>
      <c r="BM13" s="89"/>
      <c r="BN13" s="89"/>
      <c r="BO13" s="90">
        <v>6</v>
      </c>
      <c r="BP13" s="89"/>
      <c r="BQ13" s="91">
        <f t="shared" si="4"/>
        <v>6</v>
      </c>
      <c r="BR13" s="89"/>
      <c r="BS13" s="31">
        <v>6</v>
      </c>
      <c r="BT13" s="69" t="s">
        <v>69</v>
      </c>
      <c r="BU13" s="70" t="s">
        <v>70</v>
      </c>
      <c r="BV13" s="71" t="s">
        <v>71</v>
      </c>
      <c r="BW13" s="77" t="s">
        <v>105</v>
      </c>
      <c r="BX13" s="89">
        <v>7</v>
      </c>
      <c r="BY13" s="89"/>
      <c r="BZ13" s="89"/>
      <c r="CA13" s="89"/>
      <c r="CB13" s="89"/>
      <c r="CC13" s="90">
        <v>5</v>
      </c>
      <c r="CD13" s="89"/>
      <c r="CE13" s="91">
        <f t="shared" si="5"/>
        <v>6</v>
      </c>
      <c r="CF13" s="91"/>
      <c r="CG13" s="31">
        <v>6</v>
      </c>
      <c r="CH13" s="69" t="s">
        <v>69</v>
      </c>
      <c r="CI13" s="70" t="s">
        <v>70</v>
      </c>
      <c r="CJ13" s="71" t="s">
        <v>71</v>
      </c>
      <c r="CK13" s="77" t="s">
        <v>105</v>
      </c>
      <c r="CL13" s="89">
        <v>8</v>
      </c>
      <c r="CM13" s="89"/>
      <c r="CN13" s="89"/>
      <c r="CO13" s="89"/>
      <c r="CP13" s="89"/>
      <c r="CQ13" s="90">
        <v>6</v>
      </c>
      <c r="CR13" s="89"/>
      <c r="CS13" s="91">
        <f t="shared" si="6"/>
        <v>7</v>
      </c>
      <c r="CT13" s="89"/>
    </row>
    <row r="14" spans="1:98" ht="17.25" customHeight="1">
      <c r="A14" s="31">
        <v>7</v>
      </c>
      <c r="B14" s="69" t="s">
        <v>72</v>
      </c>
      <c r="C14" s="70" t="s">
        <v>73</v>
      </c>
      <c r="D14" s="71" t="s">
        <v>74</v>
      </c>
      <c r="E14" s="77" t="s">
        <v>106</v>
      </c>
      <c r="F14" s="91">
        <v>0</v>
      </c>
      <c r="G14" s="91"/>
      <c r="H14" s="91"/>
      <c r="I14" s="91"/>
      <c r="J14" s="91"/>
      <c r="K14" s="91">
        <v>0</v>
      </c>
      <c r="L14" s="91"/>
      <c r="M14" s="91">
        <f t="shared" si="0"/>
        <v>0</v>
      </c>
      <c r="N14" s="91"/>
      <c r="O14" s="31">
        <v>7</v>
      </c>
      <c r="P14" s="69" t="s">
        <v>72</v>
      </c>
      <c r="Q14" s="70" t="s">
        <v>73</v>
      </c>
      <c r="R14" s="71" t="s">
        <v>74</v>
      </c>
      <c r="S14" s="77" t="s">
        <v>106</v>
      </c>
      <c r="T14" s="91">
        <v>0</v>
      </c>
      <c r="U14" s="91"/>
      <c r="V14" s="91"/>
      <c r="W14" s="91"/>
      <c r="X14" s="91"/>
      <c r="Y14" s="91">
        <v>0</v>
      </c>
      <c r="Z14" s="91"/>
      <c r="AA14" s="89">
        <f t="shared" si="1"/>
        <v>0</v>
      </c>
      <c r="AB14" s="89"/>
      <c r="AC14" s="31">
        <v>7</v>
      </c>
      <c r="AD14" s="69" t="s">
        <v>72</v>
      </c>
      <c r="AE14" s="70" t="s">
        <v>73</v>
      </c>
      <c r="AF14" s="71" t="s">
        <v>74</v>
      </c>
      <c r="AG14" s="77" t="s">
        <v>106</v>
      </c>
      <c r="AH14" s="91">
        <v>0</v>
      </c>
      <c r="AI14" s="91">
        <v>0</v>
      </c>
      <c r="AJ14" s="91">
        <v>0</v>
      </c>
      <c r="AK14" s="91"/>
      <c r="AL14" s="91"/>
      <c r="AM14" s="91">
        <v>0</v>
      </c>
      <c r="AN14" s="91"/>
      <c r="AO14" s="91">
        <f t="shared" si="2"/>
        <v>0</v>
      </c>
      <c r="AP14" s="91"/>
      <c r="AQ14" s="31">
        <v>7</v>
      </c>
      <c r="AR14" s="69" t="s">
        <v>72</v>
      </c>
      <c r="AS14" s="70" t="s">
        <v>73</v>
      </c>
      <c r="AT14" s="71" t="s">
        <v>74</v>
      </c>
      <c r="AU14" s="77" t="s">
        <v>106</v>
      </c>
      <c r="AV14" s="91">
        <v>0</v>
      </c>
      <c r="AW14" s="91"/>
      <c r="AX14" s="91"/>
      <c r="AY14" s="91"/>
      <c r="AZ14" s="91"/>
      <c r="BA14" s="91">
        <v>0</v>
      </c>
      <c r="BB14" s="91"/>
      <c r="BC14" s="89">
        <f t="shared" si="3"/>
        <v>0</v>
      </c>
      <c r="BD14" s="91"/>
      <c r="BE14" s="31">
        <v>7</v>
      </c>
      <c r="BF14" s="69" t="s">
        <v>72</v>
      </c>
      <c r="BG14" s="70" t="s">
        <v>73</v>
      </c>
      <c r="BH14" s="71" t="s">
        <v>74</v>
      </c>
      <c r="BI14" s="77" t="s">
        <v>106</v>
      </c>
      <c r="BJ14" s="91">
        <v>0</v>
      </c>
      <c r="BK14" s="91"/>
      <c r="BL14" s="91"/>
      <c r="BM14" s="91"/>
      <c r="BN14" s="91"/>
      <c r="BO14" s="91">
        <v>0</v>
      </c>
      <c r="BP14" s="91"/>
      <c r="BQ14" s="91">
        <f t="shared" si="4"/>
        <v>0</v>
      </c>
      <c r="BR14" s="91"/>
      <c r="BS14" s="31">
        <v>7</v>
      </c>
      <c r="BT14" s="69" t="s">
        <v>72</v>
      </c>
      <c r="BU14" s="70" t="s">
        <v>73</v>
      </c>
      <c r="BV14" s="71" t="s">
        <v>74</v>
      </c>
      <c r="BW14" s="77" t="s">
        <v>106</v>
      </c>
      <c r="BX14" s="91">
        <v>0</v>
      </c>
      <c r="BY14" s="91"/>
      <c r="BZ14" s="91"/>
      <c r="CA14" s="91"/>
      <c r="CB14" s="91"/>
      <c r="CC14" s="91">
        <v>0</v>
      </c>
      <c r="CD14" s="91"/>
      <c r="CE14" s="91">
        <f t="shared" si="5"/>
        <v>0</v>
      </c>
      <c r="CF14" s="91"/>
      <c r="CG14" s="31">
        <v>7</v>
      </c>
      <c r="CH14" s="69" t="s">
        <v>72</v>
      </c>
      <c r="CI14" s="70" t="s">
        <v>73</v>
      </c>
      <c r="CJ14" s="71" t="s">
        <v>74</v>
      </c>
      <c r="CK14" s="77" t="s">
        <v>106</v>
      </c>
      <c r="CL14" s="91">
        <v>0</v>
      </c>
      <c r="CM14" s="91"/>
      <c r="CN14" s="91"/>
      <c r="CO14" s="91"/>
      <c r="CP14" s="91"/>
      <c r="CQ14" s="91">
        <v>0</v>
      </c>
      <c r="CR14" s="91"/>
      <c r="CS14" s="91">
        <f t="shared" si="6"/>
        <v>0</v>
      </c>
      <c r="CT14" s="91"/>
    </row>
    <row r="15" spans="1:98" ht="17.25" customHeight="1">
      <c r="A15" s="31">
        <v>8</v>
      </c>
      <c r="B15" s="69" t="s">
        <v>75</v>
      </c>
      <c r="C15" s="72" t="s">
        <v>76</v>
      </c>
      <c r="D15" s="73" t="s">
        <v>77</v>
      </c>
      <c r="E15" s="77" t="s">
        <v>107</v>
      </c>
      <c r="F15" s="89">
        <v>8</v>
      </c>
      <c r="G15" s="89"/>
      <c r="H15" s="89"/>
      <c r="I15" s="89"/>
      <c r="J15" s="89"/>
      <c r="K15" s="90">
        <v>6</v>
      </c>
      <c r="L15" s="89"/>
      <c r="M15" s="91">
        <f t="shared" si="0"/>
        <v>7</v>
      </c>
      <c r="N15" s="91"/>
      <c r="O15" s="31">
        <v>8</v>
      </c>
      <c r="P15" s="69" t="s">
        <v>75</v>
      </c>
      <c r="Q15" s="72" t="s">
        <v>76</v>
      </c>
      <c r="R15" s="73" t="s">
        <v>77</v>
      </c>
      <c r="S15" s="77" t="s">
        <v>107</v>
      </c>
      <c r="T15" s="89">
        <v>7</v>
      </c>
      <c r="U15" s="89"/>
      <c r="V15" s="89"/>
      <c r="W15" s="89"/>
      <c r="X15" s="89"/>
      <c r="Y15" s="90">
        <v>5</v>
      </c>
      <c r="Z15" s="89"/>
      <c r="AA15" s="89">
        <f t="shared" si="1"/>
        <v>6</v>
      </c>
      <c r="AB15" s="89"/>
      <c r="AC15" s="31">
        <v>8</v>
      </c>
      <c r="AD15" s="69" t="s">
        <v>75</v>
      </c>
      <c r="AE15" s="72" t="s">
        <v>76</v>
      </c>
      <c r="AF15" s="73" t="s">
        <v>77</v>
      </c>
      <c r="AG15" s="77" t="s">
        <v>107</v>
      </c>
      <c r="AH15" s="89">
        <v>8</v>
      </c>
      <c r="AI15" s="89">
        <v>7</v>
      </c>
      <c r="AJ15" s="89">
        <v>8</v>
      </c>
      <c r="AK15" s="89"/>
      <c r="AL15" s="89"/>
      <c r="AM15" s="90">
        <v>4</v>
      </c>
      <c r="AN15" s="89"/>
      <c r="AO15" s="91">
        <f t="shared" si="2"/>
        <v>5</v>
      </c>
      <c r="AP15" s="91"/>
      <c r="AQ15" s="31">
        <v>8</v>
      </c>
      <c r="AR15" s="69" t="s">
        <v>75</v>
      </c>
      <c r="AS15" s="72" t="s">
        <v>76</v>
      </c>
      <c r="AT15" s="73" t="s">
        <v>77</v>
      </c>
      <c r="AU15" s="77" t="s">
        <v>107</v>
      </c>
      <c r="AV15" s="89">
        <v>8</v>
      </c>
      <c r="AW15" s="89"/>
      <c r="AX15" s="89"/>
      <c r="AY15" s="89"/>
      <c r="AZ15" s="89"/>
      <c r="BA15" s="90">
        <v>6</v>
      </c>
      <c r="BB15" s="89"/>
      <c r="BC15" s="89">
        <f t="shared" si="3"/>
        <v>7</v>
      </c>
      <c r="BD15" s="91"/>
      <c r="BE15" s="31">
        <v>8</v>
      </c>
      <c r="BF15" s="69" t="s">
        <v>75</v>
      </c>
      <c r="BG15" s="72" t="s">
        <v>76</v>
      </c>
      <c r="BH15" s="73" t="s">
        <v>77</v>
      </c>
      <c r="BI15" s="77" t="s">
        <v>107</v>
      </c>
      <c r="BJ15" s="89">
        <v>7</v>
      </c>
      <c r="BK15" s="89"/>
      <c r="BL15" s="89"/>
      <c r="BM15" s="89"/>
      <c r="BN15" s="89"/>
      <c r="BO15" s="90">
        <v>7</v>
      </c>
      <c r="BP15" s="89"/>
      <c r="BQ15" s="91">
        <f t="shared" si="4"/>
        <v>7</v>
      </c>
      <c r="BR15" s="91"/>
      <c r="BS15" s="31">
        <v>8</v>
      </c>
      <c r="BT15" s="69" t="s">
        <v>75</v>
      </c>
      <c r="BU15" s="72" t="s">
        <v>76</v>
      </c>
      <c r="BV15" s="73" t="s">
        <v>77</v>
      </c>
      <c r="BW15" s="77" t="s">
        <v>107</v>
      </c>
      <c r="BX15" s="89">
        <v>8</v>
      </c>
      <c r="BY15" s="89"/>
      <c r="BZ15" s="89"/>
      <c r="CA15" s="89"/>
      <c r="CB15" s="89"/>
      <c r="CC15" s="90">
        <v>7</v>
      </c>
      <c r="CD15" s="89"/>
      <c r="CE15" s="91">
        <f t="shared" si="5"/>
        <v>7</v>
      </c>
      <c r="CF15" s="91"/>
      <c r="CG15" s="31">
        <v>8</v>
      </c>
      <c r="CH15" s="69" t="s">
        <v>75</v>
      </c>
      <c r="CI15" s="72" t="s">
        <v>76</v>
      </c>
      <c r="CJ15" s="73" t="s">
        <v>77</v>
      </c>
      <c r="CK15" s="77" t="s">
        <v>107</v>
      </c>
      <c r="CL15" s="89">
        <v>8</v>
      </c>
      <c r="CM15" s="89"/>
      <c r="CN15" s="89"/>
      <c r="CO15" s="89"/>
      <c r="CP15" s="89"/>
      <c r="CQ15" s="90">
        <v>8</v>
      </c>
      <c r="CR15" s="89"/>
      <c r="CS15" s="91">
        <f t="shared" si="6"/>
        <v>8</v>
      </c>
      <c r="CT15" s="91"/>
    </row>
    <row r="16" spans="1:98" ht="17.25" customHeight="1">
      <c r="A16" s="31">
        <v>9</v>
      </c>
      <c r="B16" s="69" t="s">
        <v>78</v>
      </c>
      <c r="C16" s="70" t="s">
        <v>79</v>
      </c>
      <c r="D16" s="71" t="s">
        <v>80</v>
      </c>
      <c r="E16" s="77" t="s">
        <v>108</v>
      </c>
      <c r="F16" s="89">
        <v>0</v>
      </c>
      <c r="G16" s="89"/>
      <c r="H16" s="89"/>
      <c r="I16" s="89"/>
      <c r="J16" s="89"/>
      <c r="K16" s="90">
        <v>0</v>
      </c>
      <c r="L16" s="89"/>
      <c r="M16" s="91">
        <f t="shared" si="0"/>
        <v>0</v>
      </c>
      <c r="N16" s="89"/>
      <c r="O16" s="31">
        <v>9</v>
      </c>
      <c r="P16" s="69" t="s">
        <v>78</v>
      </c>
      <c r="Q16" s="70" t="s">
        <v>79</v>
      </c>
      <c r="R16" s="71" t="s">
        <v>80</v>
      </c>
      <c r="S16" s="77" t="s">
        <v>108</v>
      </c>
      <c r="T16" s="89">
        <v>0</v>
      </c>
      <c r="U16" s="89"/>
      <c r="V16" s="89"/>
      <c r="W16" s="89"/>
      <c r="X16" s="89"/>
      <c r="Y16" s="90">
        <v>0</v>
      </c>
      <c r="Z16" s="89"/>
      <c r="AA16" s="89">
        <f t="shared" si="1"/>
        <v>0</v>
      </c>
      <c r="AB16" s="89"/>
      <c r="AC16" s="31">
        <v>9</v>
      </c>
      <c r="AD16" s="69" t="s">
        <v>78</v>
      </c>
      <c r="AE16" s="70" t="s">
        <v>79</v>
      </c>
      <c r="AF16" s="71" t="s">
        <v>80</v>
      </c>
      <c r="AG16" s="77" t="s">
        <v>108</v>
      </c>
      <c r="AH16" s="89">
        <v>0</v>
      </c>
      <c r="AI16" s="89">
        <v>0</v>
      </c>
      <c r="AJ16" s="89">
        <v>0</v>
      </c>
      <c r="AK16" s="89"/>
      <c r="AL16" s="89"/>
      <c r="AM16" s="90">
        <v>0</v>
      </c>
      <c r="AN16" s="89"/>
      <c r="AO16" s="91">
        <f t="shared" si="2"/>
        <v>0</v>
      </c>
      <c r="AP16" s="89"/>
      <c r="AQ16" s="31">
        <v>9</v>
      </c>
      <c r="AR16" s="69" t="s">
        <v>78</v>
      </c>
      <c r="AS16" s="70" t="s">
        <v>79</v>
      </c>
      <c r="AT16" s="71" t="s">
        <v>80</v>
      </c>
      <c r="AU16" s="77" t="s">
        <v>108</v>
      </c>
      <c r="AV16" s="89">
        <v>0</v>
      </c>
      <c r="AW16" s="89"/>
      <c r="AX16" s="89"/>
      <c r="AY16" s="89"/>
      <c r="AZ16" s="89"/>
      <c r="BA16" s="90">
        <v>0</v>
      </c>
      <c r="BB16" s="89"/>
      <c r="BC16" s="89">
        <f t="shared" si="3"/>
        <v>0</v>
      </c>
      <c r="BD16" s="89"/>
      <c r="BE16" s="31">
        <v>9</v>
      </c>
      <c r="BF16" s="69" t="s">
        <v>78</v>
      </c>
      <c r="BG16" s="70" t="s">
        <v>79</v>
      </c>
      <c r="BH16" s="71" t="s">
        <v>80</v>
      </c>
      <c r="BI16" s="77" t="s">
        <v>108</v>
      </c>
      <c r="BJ16" s="89">
        <v>0</v>
      </c>
      <c r="BK16" s="89"/>
      <c r="BL16" s="89"/>
      <c r="BM16" s="89"/>
      <c r="BN16" s="89"/>
      <c r="BO16" s="90">
        <v>0</v>
      </c>
      <c r="BP16" s="89"/>
      <c r="BQ16" s="91">
        <f t="shared" si="4"/>
        <v>0</v>
      </c>
      <c r="BR16" s="89"/>
      <c r="BS16" s="31">
        <v>9</v>
      </c>
      <c r="BT16" s="69" t="s">
        <v>78</v>
      </c>
      <c r="BU16" s="70" t="s">
        <v>79</v>
      </c>
      <c r="BV16" s="71" t="s">
        <v>80</v>
      </c>
      <c r="BW16" s="77" t="s">
        <v>108</v>
      </c>
      <c r="BX16" s="89">
        <v>0</v>
      </c>
      <c r="BY16" s="89"/>
      <c r="BZ16" s="89"/>
      <c r="CA16" s="89"/>
      <c r="CB16" s="89"/>
      <c r="CC16" s="90">
        <v>0</v>
      </c>
      <c r="CD16" s="89"/>
      <c r="CE16" s="91">
        <f t="shared" si="5"/>
        <v>0</v>
      </c>
      <c r="CF16" s="91"/>
      <c r="CG16" s="31">
        <v>9</v>
      </c>
      <c r="CH16" s="69" t="s">
        <v>78</v>
      </c>
      <c r="CI16" s="70" t="s">
        <v>79</v>
      </c>
      <c r="CJ16" s="71" t="s">
        <v>80</v>
      </c>
      <c r="CK16" s="77" t="s">
        <v>108</v>
      </c>
      <c r="CL16" s="89">
        <v>0</v>
      </c>
      <c r="CM16" s="89"/>
      <c r="CN16" s="89"/>
      <c r="CO16" s="89"/>
      <c r="CP16" s="89"/>
      <c r="CQ16" s="90">
        <v>0</v>
      </c>
      <c r="CR16" s="89"/>
      <c r="CS16" s="91">
        <f t="shared" si="6"/>
        <v>0</v>
      </c>
      <c r="CT16" s="89"/>
    </row>
    <row r="17" spans="1:98" ht="17.25" customHeight="1">
      <c r="A17" s="31">
        <v>10</v>
      </c>
      <c r="B17" s="69" t="s">
        <v>81</v>
      </c>
      <c r="C17" s="70" t="s">
        <v>47</v>
      </c>
      <c r="D17" s="71" t="s">
        <v>80</v>
      </c>
      <c r="E17" s="77" t="s">
        <v>109</v>
      </c>
      <c r="F17" s="89">
        <v>0</v>
      </c>
      <c r="G17" s="89"/>
      <c r="H17" s="89"/>
      <c r="I17" s="89"/>
      <c r="J17" s="89"/>
      <c r="K17" s="90">
        <v>0</v>
      </c>
      <c r="L17" s="89"/>
      <c r="M17" s="91">
        <f t="shared" si="0"/>
        <v>0</v>
      </c>
      <c r="N17" s="89"/>
      <c r="O17" s="31">
        <v>10</v>
      </c>
      <c r="P17" s="69" t="s">
        <v>81</v>
      </c>
      <c r="Q17" s="70" t="s">
        <v>47</v>
      </c>
      <c r="R17" s="71" t="s">
        <v>80</v>
      </c>
      <c r="S17" s="77" t="s">
        <v>109</v>
      </c>
      <c r="T17" s="89">
        <v>0</v>
      </c>
      <c r="U17" s="89"/>
      <c r="V17" s="89"/>
      <c r="W17" s="89"/>
      <c r="X17" s="89"/>
      <c r="Y17" s="90">
        <v>0</v>
      </c>
      <c r="Z17" s="89"/>
      <c r="AA17" s="89">
        <f t="shared" si="1"/>
        <v>0</v>
      </c>
      <c r="AB17" s="89"/>
      <c r="AC17" s="31">
        <v>10</v>
      </c>
      <c r="AD17" s="69" t="s">
        <v>81</v>
      </c>
      <c r="AE17" s="70" t="s">
        <v>47</v>
      </c>
      <c r="AF17" s="71" t="s">
        <v>80</v>
      </c>
      <c r="AG17" s="77" t="s">
        <v>109</v>
      </c>
      <c r="AH17" s="89">
        <v>0</v>
      </c>
      <c r="AI17" s="89">
        <v>0</v>
      </c>
      <c r="AJ17" s="89">
        <v>0</v>
      </c>
      <c r="AK17" s="89"/>
      <c r="AL17" s="89"/>
      <c r="AM17" s="90">
        <v>0</v>
      </c>
      <c r="AN17" s="89"/>
      <c r="AO17" s="91">
        <f t="shared" si="2"/>
        <v>0</v>
      </c>
      <c r="AP17" s="89"/>
      <c r="AQ17" s="31">
        <v>10</v>
      </c>
      <c r="AR17" s="69" t="s">
        <v>81</v>
      </c>
      <c r="AS17" s="70" t="s">
        <v>47</v>
      </c>
      <c r="AT17" s="71" t="s">
        <v>80</v>
      </c>
      <c r="AU17" s="77" t="s">
        <v>109</v>
      </c>
      <c r="AV17" s="89">
        <v>0</v>
      </c>
      <c r="AW17" s="89"/>
      <c r="AX17" s="89"/>
      <c r="AY17" s="89"/>
      <c r="AZ17" s="89"/>
      <c r="BA17" s="90">
        <v>0</v>
      </c>
      <c r="BB17" s="89"/>
      <c r="BC17" s="89">
        <f t="shared" si="3"/>
        <v>0</v>
      </c>
      <c r="BD17" s="89"/>
      <c r="BE17" s="31">
        <v>10</v>
      </c>
      <c r="BF17" s="69" t="s">
        <v>81</v>
      </c>
      <c r="BG17" s="70" t="s">
        <v>47</v>
      </c>
      <c r="BH17" s="71" t="s">
        <v>80</v>
      </c>
      <c r="BI17" s="77" t="s">
        <v>109</v>
      </c>
      <c r="BJ17" s="89">
        <v>0</v>
      </c>
      <c r="BK17" s="89"/>
      <c r="BL17" s="89"/>
      <c r="BM17" s="89"/>
      <c r="BN17" s="89"/>
      <c r="BO17" s="90">
        <v>0</v>
      </c>
      <c r="BP17" s="89"/>
      <c r="BQ17" s="91">
        <f t="shared" si="4"/>
        <v>0</v>
      </c>
      <c r="BR17" s="89"/>
      <c r="BS17" s="31">
        <v>10</v>
      </c>
      <c r="BT17" s="69" t="s">
        <v>81</v>
      </c>
      <c r="BU17" s="70" t="s">
        <v>47</v>
      </c>
      <c r="BV17" s="71" t="s">
        <v>80</v>
      </c>
      <c r="BW17" s="77" t="s">
        <v>109</v>
      </c>
      <c r="BX17" s="89">
        <v>0</v>
      </c>
      <c r="BY17" s="89"/>
      <c r="BZ17" s="89"/>
      <c r="CA17" s="89"/>
      <c r="CB17" s="89"/>
      <c r="CC17" s="90">
        <v>0</v>
      </c>
      <c r="CD17" s="89"/>
      <c r="CE17" s="91">
        <f t="shared" si="5"/>
        <v>0</v>
      </c>
      <c r="CF17" s="91"/>
      <c r="CG17" s="31">
        <v>10</v>
      </c>
      <c r="CH17" s="69" t="s">
        <v>81</v>
      </c>
      <c r="CI17" s="70" t="s">
        <v>47</v>
      </c>
      <c r="CJ17" s="71" t="s">
        <v>80</v>
      </c>
      <c r="CK17" s="77" t="s">
        <v>109</v>
      </c>
      <c r="CL17" s="89">
        <v>0</v>
      </c>
      <c r="CM17" s="89"/>
      <c r="CN17" s="89"/>
      <c r="CO17" s="89"/>
      <c r="CP17" s="89"/>
      <c r="CQ17" s="90">
        <v>0</v>
      </c>
      <c r="CR17" s="89"/>
      <c r="CS17" s="91">
        <f t="shared" si="6"/>
        <v>0</v>
      </c>
      <c r="CT17" s="89"/>
    </row>
    <row r="18" spans="1:98" ht="17.25" customHeight="1">
      <c r="A18" s="31">
        <v>11</v>
      </c>
      <c r="B18" s="69" t="s">
        <v>83</v>
      </c>
      <c r="C18" s="70" t="s">
        <v>51</v>
      </c>
      <c r="D18" s="71" t="s">
        <v>84</v>
      </c>
      <c r="E18" s="77" t="s">
        <v>111</v>
      </c>
      <c r="F18" s="89">
        <v>8</v>
      </c>
      <c r="G18" s="89"/>
      <c r="H18" s="89"/>
      <c r="I18" s="89"/>
      <c r="J18" s="89"/>
      <c r="K18" s="90">
        <v>7</v>
      </c>
      <c r="L18" s="89"/>
      <c r="M18" s="91">
        <f t="shared" si="0"/>
        <v>7</v>
      </c>
      <c r="N18" s="89"/>
      <c r="O18" s="31">
        <v>11</v>
      </c>
      <c r="P18" s="69" t="s">
        <v>83</v>
      </c>
      <c r="Q18" s="70" t="s">
        <v>51</v>
      </c>
      <c r="R18" s="71" t="s">
        <v>84</v>
      </c>
      <c r="S18" s="77" t="s">
        <v>111</v>
      </c>
      <c r="T18" s="89">
        <v>7</v>
      </c>
      <c r="U18" s="89"/>
      <c r="V18" s="89"/>
      <c r="W18" s="89"/>
      <c r="X18" s="89"/>
      <c r="Y18" s="90">
        <v>5</v>
      </c>
      <c r="Z18" s="89"/>
      <c r="AA18" s="89">
        <f t="shared" si="1"/>
        <v>6</v>
      </c>
      <c r="AB18" s="89"/>
      <c r="AC18" s="31">
        <v>11</v>
      </c>
      <c r="AD18" s="69" t="s">
        <v>83</v>
      </c>
      <c r="AE18" s="70" t="s">
        <v>51</v>
      </c>
      <c r="AF18" s="71" t="s">
        <v>84</v>
      </c>
      <c r="AG18" s="77" t="s">
        <v>111</v>
      </c>
      <c r="AH18" s="89">
        <v>8</v>
      </c>
      <c r="AI18" s="89">
        <v>7</v>
      </c>
      <c r="AJ18" s="89">
        <v>8</v>
      </c>
      <c r="AK18" s="89"/>
      <c r="AL18" s="89"/>
      <c r="AM18" s="90">
        <v>4</v>
      </c>
      <c r="AN18" s="89"/>
      <c r="AO18" s="91">
        <f t="shared" si="2"/>
        <v>5</v>
      </c>
      <c r="AP18" s="89"/>
      <c r="AQ18" s="31">
        <v>11</v>
      </c>
      <c r="AR18" s="69" t="s">
        <v>83</v>
      </c>
      <c r="AS18" s="70" t="s">
        <v>51</v>
      </c>
      <c r="AT18" s="71" t="s">
        <v>84</v>
      </c>
      <c r="AU18" s="77" t="s">
        <v>111</v>
      </c>
      <c r="AV18" s="89">
        <v>8</v>
      </c>
      <c r="AW18" s="89"/>
      <c r="AX18" s="89"/>
      <c r="AY18" s="89"/>
      <c r="AZ18" s="89"/>
      <c r="BA18" s="90">
        <v>4</v>
      </c>
      <c r="BB18" s="89"/>
      <c r="BC18" s="89">
        <f t="shared" si="3"/>
        <v>5</v>
      </c>
      <c r="BD18" s="89"/>
      <c r="BE18" s="31">
        <v>11</v>
      </c>
      <c r="BF18" s="69" t="s">
        <v>83</v>
      </c>
      <c r="BG18" s="70" t="s">
        <v>51</v>
      </c>
      <c r="BH18" s="71" t="s">
        <v>84</v>
      </c>
      <c r="BI18" s="77" t="s">
        <v>111</v>
      </c>
      <c r="BJ18" s="89">
        <v>8</v>
      </c>
      <c r="BK18" s="89"/>
      <c r="BL18" s="89"/>
      <c r="BM18" s="89"/>
      <c r="BN18" s="89"/>
      <c r="BO18" s="90">
        <v>6</v>
      </c>
      <c r="BP18" s="89"/>
      <c r="BQ18" s="91">
        <f t="shared" si="4"/>
        <v>7</v>
      </c>
      <c r="BR18" s="89"/>
      <c r="BS18" s="31">
        <v>11</v>
      </c>
      <c r="BT18" s="69" t="s">
        <v>83</v>
      </c>
      <c r="BU18" s="70" t="s">
        <v>51</v>
      </c>
      <c r="BV18" s="71" t="s">
        <v>84</v>
      </c>
      <c r="BW18" s="77" t="s">
        <v>111</v>
      </c>
      <c r="BX18" s="89">
        <v>8</v>
      </c>
      <c r="BY18" s="89"/>
      <c r="BZ18" s="89"/>
      <c r="CA18" s="89"/>
      <c r="CB18" s="89"/>
      <c r="CC18" s="90">
        <v>7</v>
      </c>
      <c r="CD18" s="89"/>
      <c r="CE18" s="91">
        <f t="shared" si="5"/>
        <v>7</v>
      </c>
      <c r="CF18" s="91"/>
      <c r="CG18" s="31">
        <v>11</v>
      </c>
      <c r="CH18" s="69" t="s">
        <v>83</v>
      </c>
      <c r="CI18" s="70" t="s">
        <v>51</v>
      </c>
      <c r="CJ18" s="71" t="s">
        <v>84</v>
      </c>
      <c r="CK18" s="77" t="s">
        <v>111</v>
      </c>
      <c r="CL18" s="89">
        <v>7</v>
      </c>
      <c r="CM18" s="89"/>
      <c r="CN18" s="89"/>
      <c r="CO18" s="89"/>
      <c r="CP18" s="89"/>
      <c r="CQ18" s="90">
        <v>7</v>
      </c>
      <c r="CR18" s="89"/>
      <c r="CS18" s="91">
        <f t="shared" si="6"/>
        <v>7</v>
      </c>
      <c r="CT18" s="89"/>
    </row>
    <row r="19" spans="1:98" ht="17.25" customHeight="1">
      <c r="A19" s="31">
        <v>12</v>
      </c>
      <c r="B19" s="69" t="s">
        <v>85</v>
      </c>
      <c r="C19" s="70" t="s">
        <v>52</v>
      </c>
      <c r="D19" s="71" t="s">
        <v>86</v>
      </c>
      <c r="E19" s="77" t="s">
        <v>112</v>
      </c>
      <c r="F19" s="89">
        <v>0</v>
      </c>
      <c r="G19" s="89"/>
      <c r="H19" s="89"/>
      <c r="I19" s="89"/>
      <c r="J19" s="89"/>
      <c r="K19" s="90">
        <v>0</v>
      </c>
      <c r="L19" s="89"/>
      <c r="M19" s="91">
        <f t="shared" si="0"/>
        <v>0</v>
      </c>
      <c r="N19" s="89"/>
      <c r="O19" s="31">
        <v>12</v>
      </c>
      <c r="P19" s="69" t="s">
        <v>85</v>
      </c>
      <c r="Q19" s="70" t="s">
        <v>52</v>
      </c>
      <c r="R19" s="71" t="s">
        <v>86</v>
      </c>
      <c r="S19" s="77" t="s">
        <v>112</v>
      </c>
      <c r="T19" s="89">
        <v>0</v>
      </c>
      <c r="U19" s="89"/>
      <c r="V19" s="89"/>
      <c r="W19" s="89"/>
      <c r="X19" s="89"/>
      <c r="Y19" s="90">
        <v>0</v>
      </c>
      <c r="Z19" s="89"/>
      <c r="AA19" s="89">
        <f t="shared" si="1"/>
        <v>0</v>
      </c>
      <c r="AB19" s="89"/>
      <c r="AC19" s="31">
        <v>12</v>
      </c>
      <c r="AD19" s="69" t="s">
        <v>85</v>
      </c>
      <c r="AE19" s="70" t="s">
        <v>52</v>
      </c>
      <c r="AF19" s="71" t="s">
        <v>86</v>
      </c>
      <c r="AG19" s="77" t="s">
        <v>112</v>
      </c>
      <c r="AH19" s="89">
        <v>6</v>
      </c>
      <c r="AI19" s="89">
        <v>7</v>
      </c>
      <c r="AJ19" s="89">
        <v>6</v>
      </c>
      <c r="AK19" s="89"/>
      <c r="AL19" s="89"/>
      <c r="AM19" s="90">
        <v>0</v>
      </c>
      <c r="AN19" s="89"/>
      <c r="AO19" s="91">
        <f t="shared" si="2"/>
        <v>2</v>
      </c>
      <c r="AP19" s="89"/>
      <c r="AQ19" s="31">
        <v>12</v>
      </c>
      <c r="AR19" s="69" t="s">
        <v>85</v>
      </c>
      <c r="AS19" s="70" t="s">
        <v>52</v>
      </c>
      <c r="AT19" s="71" t="s">
        <v>86</v>
      </c>
      <c r="AU19" s="77" t="s">
        <v>112</v>
      </c>
      <c r="AV19" s="89">
        <v>0</v>
      </c>
      <c r="AW19" s="89"/>
      <c r="AX19" s="89"/>
      <c r="AY19" s="89"/>
      <c r="AZ19" s="89"/>
      <c r="BA19" s="90">
        <v>0</v>
      </c>
      <c r="BB19" s="89"/>
      <c r="BC19" s="89">
        <f t="shared" si="3"/>
        <v>0</v>
      </c>
      <c r="BD19" s="89"/>
      <c r="BE19" s="31">
        <v>12</v>
      </c>
      <c r="BF19" s="69" t="s">
        <v>85</v>
      </c>
      <c r="BG19" s="70" t="s">
        <v>52</v>
      </c>
      <c r="BH19" s="71" t="s">
        <v>86</v>
      </c>
      <c r="BI19" s="77" t="s">
        <v>112</v>
      </c>
      <c r="BJ19" s="89">
        <v>0</v>
      </c>
      <c r="BK19" s="89"/>
      <c r="BL19" s="89"/>
      <c r="BM19" s="89"/>
      <c r="BN19" s="89"/>
      <c r="BO19" s="90">
        <v>0</v>
      </c>
      <c r="BP19" s="89"/>
      <c r="BQ19" s="91">
        <f t="shared" si="4"/>
        <v>0</v>
      </c>
      <c r="BR19" s="89"/>
      <c r="BS19" s="31">
        <v>12</v>
      </c>
      <c r="BT19" s="69" t="s">
        <v>85</v>
      </c>
      <c r="BU19" s="70" t="s">
        <v>52</v>
      </c>
      <c r="BV19" s="71" t="s">
        <v>86</v>
      </c>
      <c r="BW19" s="77" t="s">
        <v>112</v>
      </c>
      <c r="BX19" s="89">
        <v>0</v>
      </c>
      <c r="BY19" s="89"/>
      <c r="BZ19" s="89"/>
      <c r="CA19" s="89"/>
      <c r="CB19" s="89"/>
      <c r="CC19" s="90">
        <v>0</v>
      </c>
      <c r="CD19" s="89"/>
      <c r="CE19" s="91">
        <f t="shared" si="5"/>
        <v>0</v>
      </c>
      <c r="CF19" s="91"/>
      <c r="CG19" s="31">
        <v>12</v>
      </c>
      <c r="CH19" s="69" t="s">
        <v>85</v>
      </c>
      <c r="CI19" s="70" t="s">
        <v>52</v>
      </c>
      <c r="CJ19" s="71" t="s">
        <v>86</v>
      </c>
      <c r="CK19" s="77" t="s">
        <v>112</v>
      </c>
      <c r="CL19" s="89">
        <v>0</v>
      </c>
      <c r="CM19" s="89"/>
      <c r="CN19" s="89"/>
      <c r="CO19" s="89"/>
      <c r="CP19" s="89"/>
      <c r="CQ19" s="90">
        <v>0</v>
      </c>
      <c r="CR19" s="89"/>
      <c r="CS19" s="91">
        <f t="shared" si="6"/>
        <v>0</v>
      </c>
      <c r="CT19" s="89"/>
    </row>
    <row r="20" spans="1:98" ht="17.25" customHeight="1">
      <c r="A20" s="31">
        <v>13</v>
      </c>
      <c r="B20" s="69" t="s">
        <v>88</v>
      </c>
      <c r="C20" s="70" t="s">
        <v>51</v>
      </c>
      <c r="D20" s="71" t="s">
        <v>48</v>
      </c>
      <c r="E20" s="77" t="s">
        <v>114</v>
      </c>
      <c r="F20" s="89">
        <v>0</v>
      </c>
      <c r="G20" s="89"/>
      <c r="H20" s="93"/>
      <c r="I20" s="93"/>
      <c r="J20" s="93"/>
      <c r="K20" s="126">
        <v>0</v>
      </c>
      <c r="L20" s="93"/>
      <c r="M20" s="91">
        <f t="shared" si="0"/>
        <v>0</v>
      </c>
      <c r="N20" s="91"/>
      <c r="O20" s="31">
        <v>13</v>
      </c>
      <c r="P20" s="69" t="s">
        <v>88</v>
      </c>
      <c r="Q20" s="70" t="s">
        <v>51</v>
      </c>
      <c r="R20" s="71" t="s">
        <v>48</v>
      </c>
      <c r="S20" s="77" t="s">
        <v>114</v>
      </c>
      <c r="T20" s="89">
        <v>0</v>
      </c>
      <c r="U20" s="89"/>
      <c r="V20" s="93"/>
      <c r="W20" s="93"/>
      <c r="X20" s="93"/>
      <c r="Y20" s="126">
        <v>0</v>
      </c>
      <c r="Z20" s="93"/>
      <c r="AA20" s="89">
        <f t="shared" si="1"/>
        <v>0</v>
      </c>
      <c r="AB20" s="89"/>
      <c r="AC20" s="31">
        <v>13</v>
      </c>
      <c r="AD20" s="69" t="s">
        <v>88</v>
      </c>
      <c r="AE20" s="70" t="s">
        <v>51</v>
      </c>
      <c r="AF20" s="71" t="s">
        <v>48</v>
      </c>
      <c r="AG20" s="77" t="s">
        <v>114</v>
      </c>
      <c r="AH20" s="89">
        <v>0</v>
      </c>
      <c r="AI20" s="89">
        <v>0</v>
      </c>
      <c r="AJ20" s="93">
        <v>0</v>
      </c>
      <c r="AK20" s="93"/>
      <c r="AL20" s="93"/>
      <c r="AM20" s="126">
        <v>0</v>
      </c>
      <c r="AN20" s="93"/>
      <c r="AO20" s="91">
        <f t="shared" si="2"/>
        <v>0</v>
      </c>
      <c r="AP20" s="91"/>
      <c r="AQ20" s="31">
        <v>13</v>
      </c>
      <c r="AR20" s="69" t="s">
        <v>88</v>
      </c>
      <c r="AS20" s="70" t="s">
        <v>51</v>
      </c>
      <c r="AT20" s="71" t="s">
        <v>48</v>
      </c>
      <c r="AU20" s="77" t="s">
        <v>114</v>
      </c>
      <c r="AV20" s="89">
        <v>0</v>
      </c>
      <c r="AW20" s="89"/>
      <c r="AX20" s="93"/>
      <c r="AY20" s="93"/>
      <c r="AZ20" s="93"/>
      <c r="BA20" s="126">
        <v>0</v>
      </c>
      <c r="BB20" s="93"/>
      <c r="BC20" s="89">
        <f t="shared" si="3"/>
        <v>0</v>
      </c>
      <c r="BD20" s="91"/>
      <c r="BE20" s="31">
        <v>13</v>
      </c>
      <c r="BF20" s="69" t="s">
        <v>88</v>
      </c>
      <c r="BG20" s="70" t="s">
        <v>51</v>
      </c>
      <c r="BH20" s="71" t="s">
        <v>48</v>
      </c>
      <c r="BI20" s="77" t="s">
        <v>114</v>
      </c>
      <c r="BJ20" s="89">
        <v>0</v>
      </c>
      <c r="BK20" s="89"/>
      <c r="BL20" s="93"/>
      <c r="BM20" s="93"/>
      <c r="BN20" s="93"/>
      <c r="BO20" s="126">
        <v>0</v>
      </c>
      <c r="BP20" s="93"/>
      <c r="BQ20" s="91">
        <f t="shared" si="4"/>
        <v>0</v>
      </c>
      <c r="BR20" s="91"/>
      <c r="BS20" s="31">
        <v>13</v>
      </c>
      <c r="BT20" s="69" t="s">
        <v>88</v>
      </c>
      <c r="BU20" s="70" t="s">
        <v>51</v>
      </c>
      <c r="BV20" s="71" t="s">
        <v>48</v>
      </c>
      <c r="BW20" s="77" t="s">
        <v>114</v>
      </c>
      <c r="BX20" s="89">
        <v>0</v>
      </c>
      <c r="BY20" s="89"/>
      <c r="BZ20" s="93"/>
      <c r="CA20" s="93"/>
      <c r="CB20" s="93"/>
      <c r="CC20" s="126">
        <v>0</v>
      </c>
      <c r="CD20" s="93"/>
      <c r="CE20" s="91">
        <f t="shared" si="5"/>
        <v>0</v>
      </c>
      <c r="CF20" s="91"/>
      <c r="CG20" s="31">
        <v>13</v>
      </c>
      <c r="CH20" s="69" t="s">
        <v>88</v>
      </c>
      <c r="CI20" s="70" t="s">
        <v>51</v>
      </c>
      <c r="CJ20" s="71" t="s">
        <v>48</v>
      </c>
      <c r="CK20" s="77" t="s">
        <v>114</v>
      </c>
      <c r="CL20" s="89">
        <v>0</v>
      </c>
      <c r="CM20" s="89"/>
      <c r="CN20" s="93"/>
      <c r="CO20" s="93"/>
      <c r="CP20" s="93"/>
      <c r="CQ20" s="126">
        <v>0</v>
      </c>
      <c r="CR20" s="93"/>
      <c r="CS20" s="91">
        <f t="shared" si="6"/>
        <v>0</v>
      </c>
      <c r="CT20" s="91"/>
    </row>
    <row r="21" spans="1:98" ht="17.25" customHeight="1">
      <c r="A21" s="31">
        <v>14</v>
      </c>
      <c r="B21" s="69" t="s">
        <v>89</v>
      </c>
      <c r="C21" s="70" t="s">
        <v>73</v>
      </c>
      <c r="D21" s="71" t="s">
        <v>90</v>
      </c>
      <c r="E21" s="77" t="s">
        <v>115</v>
      </c>
      <c r="F21" s="89">
        <v>8</v>
      </c>
      <c r="G21" s="89"/>
      <c r="H21" s="93"/>
      <c r="I21" s="93"/>
      <c r="J21" s="93"/>
      <c r="K21" s="126">
        <v>5</v>
      </c>
      <c r="L21" s="93"/>
      <c r="M21" s="91">
        <f t="shared" si="0"/>
        <v>6</v>
      </c>
      <c r="N21" s="91"/>
      <c r="O21" s="31">
        <v>14</v>
      </c>
      <c r="P21" s="69" t="s">
        <v>89</v>
      </c>
      <c r="Q21" s="70" t="s">
        <v>73</v>
      </c>
      <c r="R21" s="71" t="s">
        <v>90</v>
      </c>
      <c r="S21" s="77" t="s">
        <v>115</v>
      </c>
      <c r="T21" s="89">
        <v>6</v>
      </c>
      <c r="U21" s="89"/>
      <c r="V21" s="138"/>
      <c r="W21" s="93"/>
      <c r="X21" s="93"/>
      <c r="Y21" s="126">
        <v>6</v>
      </c>
      <c r="Z21" s="93"/>
      <c r="AA21" s="89">
        <f t="shared" si="1"/>
        <v>6</v>
      </c>
      <c r="AB21" s="89"/>
      <c r="AC21" s="31">
        <v>14</v>
      </c>
      <c r="AD21" s="69" t="s">
        <v>89</v>
      </c>
      <c r="AE21" s="70" t="s">
        <v>73</v>
      </c>
      <c r="AF21" s="71" t="s">
        <v>90</v>
      </c>
      <c r="AG21" s="77" t="s">
        <v>115</v>
      </c>
      <c r="AH21" s="89">
        <v>8</v>
      </c>
      <c r="AI21" s="89">
        <v>7</v>
      </c>
      <c r="AJ21" s="93">
        <v>8</v>
      </c>
      <c r="AK21" s="93"/>
      <c r="AL21" s="93"/>
      <c r="AM21" s="126">
        <v>1</v>
      </c>
      <c r="AN21" s="93"/>
      <c r="AO21" s="91">
        <f t="shared" si="2"/>
        <v>3</v>
      </c>
      <c r="AP21" s="91"/>
      <c r="AQ21" s="31">
        <v>14</v>
      </c>
      <c r="AR21" s="69" t="s">
        <v>89</v>
      </c>
      <c r="AS21" s="70" t="s">
        <v>73</v>
      </c>
      <c r="AT21" s="71" t="s">
        <v>90</v>
      </c>
      <c r="AU21" s="77" t="s">
        <v>115</v>
      </c>
      <c r="AV21" s="89">
        <v>8</v>
      </c>
      <c r="AW21" s="89"/>
      <c r="AX21" s="93"/>
      <c r="AY21" s="93"/>
      <c r="AZ21" s="93"/>
      <c r="BA21" s="126">
        <v>7</v>
      </c>
      <c r="BB21" s="93"/>
      <c r="BC21" s="89">
        <f t="shared" si="3"/>
        <v>7</v>
      </c>
      <c r="BD21" s="91"/>
      <c r="BE21" s="31">
        <v>14</v>
      </c>
      <c r="BF21" s="69" t="s">
        <v>89</v>
      </c>
      <c r="BG21" s="70" t="s">
        <v>73</v>
      </c>
      <c r="BH21" s="71" t="s">
        <v>90</v>
      </c>
      <c r="BI21" s="77" t="s">
        <v>115</v>
      </c>
      <c r="BJ21" s="89">
        <v>7</v>
      </c>
      <c r="BK21" s="89"/>
      <c r="BL21" s="93"/>
      <c r="BM21" s="93"/>
      <c r="BN21" s="93"/>
      <c r="BO21" s="126">
        <v>1</v>
      </c>
      <c r="BP21" s="93">
        <v>4</v>
      </c>
      <c r="BQ21" s="91">
        <f t="shared" si="4"/>
        <v>3</v>
      </c>
      <c r="BR21" s="91">
        <f>ROUND((SUM(BJ21:BN21)/1*0.3+BP21*0.7),0)</f>
        <v>5</v>
      </c>
      <c r="BS21" s="31">
        <v>14</v>
      </c>
      <c r="BT21" s="69" t="s">
        <v>89</v>
      </c>
      <c r="BU21" s="70" t="s">
        <v>73</v>
      </c>
      <c r="BV21" s="71" t="s">
        <v>90</v>
      </c>
      <c r="BW21" s="77" t="s">
        <v>115</v>
      </c>
      <c r="BX21" s="89">
        <v>7</v>
      </c>
      <c r="BY21" s="89"/>
      <c r="BZ21" s="93"/>
      <c r="CA21" s="93"/>
      <c r="CB21" s="93"/>
      <c r="CC21" s="126">
        <v>2</v>
      </c>
      <c r="CD21" s="93"/>
      <c r="CE21" s="91">
        <f t="shared" si="5"/>
        <v>4</v>
      </c>
      <c r="CF21" s="91"/>
      <c r="CG21" s="31">
        <v>14</v>
      </c>
      <c r="CH21" s="69" t="s">
        <v>89</v>
      </c>
      <c r="CI21" s="70" t="s">
        <v>73</v>
      </c>
      <c r="CJ21" s="71" t="s">
        <v>90</v>
      </c>
      <c r="CK21" s="77" t="s">
        <v>115</v>
      </c>
      <c r="CL21" s="89">
        <v>8</v>
      </c>
      <c r="CM21" s="89"/>
      <c r="CN21" s="93"/>
      <c r="CO21" s="93"/>
      <c r="CP21" s="93"/>
      <c r="CQ21" s="126">
        <v>6</v>
      </c>
      <c r="CR21" s="93"/>
      <c r="CS21" s="91">
        <f t="shared" si="6"/>
        <v>7</v>
      </c>
      <c r="CT21" s="91"/>
    </row>
    <row r="22" spans="1:98" ht="17.25" customHeight="1">
      <c r="A22" s="31">
        <v>15</v>
      </c>
      <c r="B22" s="69" t="s">
        <v>94</v>
      </c>
      <c r="C22" s="70" t="s">
        <v>44</v>
      </c>
      <c r="D22" s="71" t="s">
        <v>95</v>
      </c>
      <c r="E22" s="77" t="s">
        <v>117</v>
      </c>
      <c r="F22" s="89">
        <v>0</v>
      </c>
      <c r="G22" s="89"/>
      <c r="H22" s="107"/>
      <c r="I22" s="107"/>
      <c r="J22" s="107"/>
      <c r="K22" s="127">
        <v>0</v>
      </c>
      <c r="L22" s="107"/>
      <c r="M22" s="91">
        <f t="shared" si="0"/>
        <v>0</v>
      </c>
      <c r="N22" s="107"/>
      <c r="O22" s="31">
        <v>15</v>
      </c>
      <c r="P22" s="69" t="s">
        <v>94</v>
      </c>
      <c r="Q22" s="70" t="s">
        <v>44</v>
      </c>
      <c r="R22" s="71" t="s">
        <v>95</v>
      </c>
      <c r="S22" s="77" t="s">
        <v>117</v>
      </c>
      <c r="T22" s="89">
        <v>0</v>
      </c>
      <c r="U22" s="89"/>
      <c r="V22" s="107"/>
      <c r="W22" s="107"/>
      <c r="X22" s="107"/>
      <c r="Y22" s="127">
        <v>0</v>
      </c>
      <c r="Z22" s="107"/>
      <c r="AA22" s="89">
        <f t="shared" si="1"/>
        <v>0</v>
      </c>
      <c r="AB22" s="89"/>
      <c r="AC22" s="31">
        <v>15</v>
      </c>
      <c r="AD22" s="69" t="s">
        <v>94</v>
      </c>
      <c r="AE22" s="70" t="s">
        <v>44</v>
      </c>
      <c r="AF22" s="71" t="s">
        <v>95</v>
      </c>
      <c r="AG22" s="77" t="s">
        <v>117</v>
      </c>
      <c r="AH22" s="89">
        <v>0</v>
      </c>
      <c r="AI22" s="89">
        <v>0</v>
      </c>
      <c r="AJ22" s="107">
        <v>0</v>
      </c>
      <c r="AK22" s="107"/>
      <c r="AL22" s="107"/>
      <c r="AM22" s="127">
        <v>0</v>
      </c>
      <c r="AN22" s="107"/>
      <c r="AO22" s="91">
        <f t="shared" si="2"/>
        <v>0</v>
      </c>
      <c r="AP22" s="107"/>
      <c r="AQ22" s="31">
        <v>15</v>
      </c>
      <c r="AR22" s="69" t="s">
        <v>94</v>
      </c>
      <c r="AS22" s="70" t="s">
        <v>44</v>
      </c>
      <c r="AT22" s="71" t="s">
        <v>95</v>
      </c>
      <c r="AU22" s="77" t="s">
        <v>117</v>
      </c>
      <c r="AV22" s="89">
        <v>0</v>
      </c>
      <c r="AW22" s="89"/>
      <c r="AX22" s="107"/>
      <c r="AY22" s="107"/>
      <c r="AZ22" s="107"/>
      <c r="BA22" s="127">
        <v>0</v>
      </c>
      <c r="BB22" s="107"/>
      <c r="BC22" s="89">
        <f t="shared" si="3"/>
        <v>0</v>
      </c>
      <c r="BD22" s="107"/>
      <c r="BE22" s="31">
        <v>15</v>
      </c>
      <c r="BF22" s="69" t="s">
        <v>94</v>
      </c>
      <c r="BG22" s="70" t="s">
        <v>44</v>
      </c>
      <c r="BH22" s="71" t="s">
        <v>95</v>
      </c>
      <c r="BI22" s="77" t="s">
        <v>117</v>
      </c>
      <c r="BJ22" s="89">
        <v>0</v>
      </c>
      <c r="BK22" s="89"/>
      <c r="BL22" s="107"/>
      <c r="BM22" s="107"/>
      <c r="BN22" s="107"/>
      <c r="BO22" s="127">
        <v>0</v>
      </c>
      <c r="BP22" s="107"/>
      <c r="BQ22" s="91">
        <f t="shared" si="4"/>
        <v>0</v>
      </c>
      <c r="BR22" s="107"/>
      <c r="BS22" s="31">
        <v>15</v>
      </c>
      <c r="BT22" s="69" t="s">
        <v>94</v>
      </c>
      <c r="BU22" s="70" t="s">
        <v>44</v>
      </c>
      <c r="BV22" s="71" t="s">
        <v>95</v>
      </c>
      <c r="BW22" s="77" t="s">
        <v>117</v>
      </c>
      <c r="BX22" s="89">
        <v>0</v>
      </c>
      <c r="BY22" s="89"/>
      <c r="BZ22" s="107"/>
      <c r="CA22" s="107"/>
      <c r="CB22" s="107"/>
      <c r="CC22" s="127">
        <v>0</v>
      </c>
      <c r="CD22" s="107"/>
      <c r="CE22" s="91">
        <f t="shared" si="5"/>
        <v>0</v>
      </c>
      <c r="CF22" s="107"/>
      <c r="CG22" s="31">
        <v>15</v>
      </c>
      <c r="CH22" s="69" t="s">
        <v>94</v>
      </c>
      <c r="CI22" s="70" t="s">
        <v>44</v>
      </c>
      <c r="CJ22" s="71" t="s">
        <v>95</v>
      </c>
      <c r="CK22" s="77" t="s">
        <v>117</v>
      </c>
      <c r="CL22" s="89">
        <v>0</v>
      </c>
      <c r="CM22" s="89"/>
      <c r="CN22" s="107"/>
      <c r="CO22" s="107"/>
      <c r="CP22" s="107"/>
      <c r="CQ22" s="127">
        <v>0</v>
      </c>
      <c r="CR22" s="107"/>
      <c r="CS22" s="91">
        <f t="shared" si="6"/>
        <v>0</v>
      </c>
      <c r="CT22" s="107"/>
    </row>
    <row r="23" spans="1:98" ht="17.25" customHeight="1">
      <c r="A23" s="31">
        <v>16</v>
      </c>
      <c r="B23" s="74" t="s">
        <v>96</v>
      </c>
      <c r="C23" s="75" t="s">
        <v>97</v>
      </c>
      <c r="D23" s="76" t="s">
        <v>98</v>
      </c>
      <c r="E23" s="78" t="s">
        <v>118</v>
      </c>
      <c r="F23" s="110">
        <v>8</v>
      </c>
      <c r="G23" s="110"/>
      <c r="H23" s="93"/>
      <c r="I23" s="93"/>
      <c r="J23" s="93"/>
      <c r="K23" s="126">
        <v>5</v>
      </c>
      <c r="L23" s="93"/>
      <c r="M23" s="91">
        <f t="shared" si="0"/>
        <v>6</v>
      </c>
      <c r="N23" s="91"/>
      <c r="O23" s="31">
        <v>16</v>
      </c>
      <c r="P23" s="74" t="s">
        <v>96</v>
      </c>
      <c r="Q23" s="75" t="s">
        <v>97</v>
      </c>
      <c r="R23" s="76" t="s">
        <v>98</v>
      </c>
      <c r="S23" s="78" t="s">
        <v>118</v>
      </c>
      <c r="T23" s="110">
        <v>6</v>
      </c>
      <c r="U23" s="110"/>
      <c r="V23" s="93"/>
      <c r="W23" s="93"/>
      <c r="X23" s="93"/>
      <c r="Y23" s="126">
        <v>2</v>
      </c>
      <c r="Z23" s="93"/>
      <c r="AA23" s="89">
        <f t="shared" si="1"/>
        <v>3</v>
      </c>
      <c r="AB23" s="89"/>
      <c r="AC23" s="31">
        <v>16</v>
      </c>
      <c r="AD23" s="74" t="s">
        <v>96</v>
      </c>
      <c r="AE23" s="75" t="s">
        <v>97</v>
      </c>
      <c r="AF23" s="76" t="s">
        <v>98</v>
      </c>
      <c r="AG23" s="78" t="s">
        <v>118</v>
      </c>
      <c r="AH23" s="110">
        <v>7</v>
      </c>
      <c r="AI23" s="110">
        <v>7</v>
      </c>
      <c r="AJ23" s="93">
        <v>7</v>
      </c>
      <c r="AK23" s="93"/>
      <c r="AL23" s="93"/>
      <c r="AM23" s="126">
        <v>4</v>
      </c>
      <c r="AN23" s="93"/>
      <c r="AO23" s="91">
        <f t="shared" si="2"/>
        <v>5</v>
      </c>
      <c r="AP23" s="91"/>
      <c r="AQ23" s="31">
        <v>16</v>
      </c>
      <c r="AR23" s="74" t="s">
        <v>96</v>
      </c>
      <c r="AS23" s="75" t="s">
        <v>97</v>
      </c>
      <c r="AT23" s="76" t="s">
        <v>98</v>
      </c>
      <c r="AU23" s="78" t="s">
        <v>118</v>
      </c>
      <c r="AV23" s="110">
        <v>8</v>
      </c>
      <c r="AW23" s="110"/>
      <c r="AX23" s="93"/>
      <c r="AY23" s="93"/>
      <c r="AZ23" s="93"/>
      <c r="BA23" s="126">
        <v>6</v>
      </c>
      <c r="BB23" s="93"/>
      <c r="BC23" s="89">
        <f t="shared" si="3"/>
        <v>7</v>
      </c>
      <c r="BD23" s="91"/>
      <c r="BE23" s="31">
        <v>16</v>
      </c>
      <c r="BF23" s="74" t="s">
        <v>96</v>
      </c>
      <c r="BG23" s="75" t="s">
        <v>97</v>
      </c>
      <c r="BH23" s="76" t="s">
        <v>98</v>
      </c>
      <c r="BI23" s="78" t="s">
        <v>118</v>
      </c>
      <c r="BJ23" s="110">
        <v>7</v>
      </c>
      <c r="BK23" s="110"/>
      <c r="BL23" s="93"/>
      <c r="BM23" s="93"/>
      <c r="BN23" s="93"/>
      <c r="BO23" s="126">
        <v>5</v>
      </c>
      <c r="BP23" s="93"/>
      <c r="BQ23" s="91">
        <f t="shared" si="4"/>
        <v>6</v>
      </c>
      <c r="BR23" s="91"/>
      <c r="BS23" s="31">
        <v>16</v>
      </c>
      <c r="BT23" s="74" t="s">
        <v>96</v>
      </c>
      <c r="BU23" s="75" t="s">
        <v>97</v>
      </c>
      <c r="BV23" s="76" t="s">
        <v>98</v>
      </c>
      <c r="BW23" s="78" t="s">
        <v>118</v>
      </c>
      <c r="BX23" s="110">
        <v>7</v>
      </c>
      <c r="BY23" s="110"/>
      <c r="BZ23" s="93"/>
      <c r="CA23" s="93"/>
      <c r="CB23" s="93"/>
      <c r="CC23" s="126">
        <v>7</v>
      </c>
      <c r="CD23" s="93"/>
      <c r="CE23" s="91">
        <f t="shared" si="5"/>
        <v>7</v>
      </c>
      <c r="CF23" s="91"/>
      <c r="CG23" s="31">
        <v>16</v>
      </c>
      <c r="CH23" s="74" t="s">
        <v>96</v>
      </c>
      <c r="CI23" s="75" t="s">
        <v>97</v>
      </c>
      <c r="CJ23" s="76" t="s">
        <v>98</v>
      </c>
      <c r="CK23" s="78" t="s">
        <v>118</v>
      </c>
      <c r="CL23" s="110">
        <v>7</v>
      </c>
      <c r="CM23" s="110"/>
      <c r="CN23" s="93"/>
      <c r="CO23" s="93"/>
      <c r="CP23" s="93"/>
      <c r="CQ23" s="126">
        <v>6</v>
      </c>
      <c r="CR23" s="93"/>
      <c r="CS23" s="91">
        <f t="shared" si="6"/>
        <v>6</v>
      </c>
      <c r="CT23" s="91"/>
    </row>
  </sheetData>
  <mergeCells count="91">
    <mergeCell ref="F6:J6"/>
    <mergeCell ref="T6:X6"/>
    <mergeCell ref="AH6:AL6"/>
    <mergeCell ref="AV6:AZ6"/>
    <mergeCell ref="AU5:AU7"/>
    <mergeCell ref="AV5:AZ5"/>
    <mergeCell ref="AG5:AG7"/>
    <mergeCell ref="AH5:AL5"/>
    <mergeCell ref="AM5:AN5"/>
    <mergeCell ref="AO5:AP5"/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BA5:BB5"/>
    <mergeCell ref="BC5:BD5"/>
    <mergeCell ref="AQ5:AQ7"/>
    <mergeCell ref="AR5:AR7"/>
    <mergeCell ref="AS5:AS7"/>
    <mergeCell ref="AT5:AT7"/>
    <mergeCell ref="AC5:AC7"/>
    <mergeCell ref="AD5:AD7"/>
    <mergeCell ref="AE5:AE7"/>
    <mergeCell ref="AF5:AF7"/>
    <mergeCell ref="S5:S7"/>
    <mergeCell ref="T5:X5"/>
    <mergeCell ref="Y5:Z5"/>
    <mergeCell ref="AA5:AB5"/>
    <mergeCell ref="O5:O7"/>
    <mergeCell ref="P5:P7"/>
    <mergeCell ref="Q5:Q7"/>
    <mergeCell ref="R5:R7"/>
    <mergeCell ref="CH4:CK4"/>
    <mergeCell ref="CL4:CT4"/>
    <mergeCell ref="A5:A7"/>
    <mergeCell ref="B5:B7"/>
    <mergeCell ref="C5:C7"/>
    <mergeCell ref="D5:D7"/>
    <mergeCell ref="E5:E7"/>
    <mergeCell ref="F5:J5"/>
    <mergeCell ref="K5:L5"/>
    <mergeCell ref="M5:N5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BJ1:BQ1"/>
    <mergeCell ref="BX1:CE1"/>
    <mergeCell ref="CL1:CS1"/>
    <mergeCell ref="F2:M2"/>
    <mergeCell ref="T2:AA2"/>
    <mergeCell ref="AH2:AO2"/>
    <mergeCell ref="AV2:BC2"/>
    <mergeCell ref="BJ2:BQ2"/>
    <mergeCell ref="BX2:CE2"/>
    <mergeCell ref="CL2:CS2"/>
    <mergeCell ref="F1:M1"/>
    <mergeCell ref="T1:AA1"/>
    <mergeCell ref="AH1:AO1"/>
    <mergeCell ref="AV1:B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2015-03-15T02:37:57Z</cp:lastPrinted>
  <dcterms:created xsi:type="dcterms:W3CDTF">2010-10-17T02:22:09Z</dcterms:created>
  <dcterms:modified xsi:type="dcterms:W3CDTF">2017-04-13T02:42:01Z</dcterms:modified>
  <cp:category/>
  <cp:version/>
  <cp:contentType/>
  <cp:contentStatus/>
</cp:coreProperties>
</file>