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TBCN" sheetId="1" r:id="rId1"/>
    <sheet name="DTBCK6-l2" sheetId="2" r:id="rId2"/>
    <sheet name="BD K10AK6-l2" sheetId="3" r:id="rId3"/>
    <sheet name="BDK10AK6-1" sheetId="4" r:id="rId4"/>
    <sheet name="BDK10AK5L1" sheetId="5" r:id="rId5"/>
    <sheet name="DTBCHK5K10AL1" sheetId="6" r:id="rId6"/>
    <sheet name="BDK10AK5L2" sheetId="7" r:id="rId7"/>
    <sheet name="DTBCK6-1" sheetId="8" r:id="rId8"/>
    <sheet name="DTBCHK5K10AL2" sheetId="9" r:id="rId9"/>
  </sheets>
  <definedNames/>
  <calcPr fullCalcOnLoad="1"/>
</workbook>
</file>

<file path=xl/sharedStrings.xml><?xml version="1.0" encoding="utf-8"?>
<sst xmlns="http://schemas.openxmlformats.org/spreadsheetml/2006/main" count="3314" uniqueCount="172">
  <si>
    <t>tr­êng ®¹i häc hång ®øc</t>
  </si>
  <si>
    <t>Tªn</t>
  </si>
  <si>
    <t>Ngµy sinh</t>
  </si>
  <si>
    <t>Bïi V¨n</t>
  </si>
  <si>
    <t>An</t>
  </si>
  <si>
    <t>NguyÔn §øc</t>
  </si>
  <si>
    <t>B¾c</t>
  </si>
  <si>
    <t xml:space="preserve">Bïi BÝch </t>
  </si>
  <si>
    <t>Chung</t>
  </si>
  <si>
    <t>Lª ThÞ</t>
  </si>
  <si>
    <t>NguyÔn ThÞ</t>
  </si>
  <si>
    <t>H­¬ng</t>
  </si>
  <si>
    <t>§µo ThÞ</t>
  </si>
  <si>
    <t>§ç ThÞ</t>
  </si>
  <si>
    <t>Hµ</t>
  </si>
  <si>
    <t>NguyÔn Ngäc</t>
  </si>
  <si>
    <t>Hång</t>
  </si>
  <si>
    <t>L­¬ng ThÞ</t>
  </si>
  <si>
    <t xml:space="preserve">§oµn V¨n </t>
  </si>
  <si>
    <t>HiÕu</t>
  </si>
  <si>
    <t>Tr­¬ng V¨n</t>
  </si>
  <si>
    <t>Hoµi</t>
  </si>
  <si>
    <t>Hoa</t>
  </si>
  <si>
    <t>TrÞnh ThÞ</t>
  </si>
  <si>
    <t>Hoµng ThÞ</t>
  </si>
  <si>
    <t>Huyªn</t>
  </si>
  <si>
    <t>Linh</t>
  </si>
  <si>
    <t>§ç Thïy</t>
  </si>
  <si>
    <t>TrÞnh T. Thïy</t>
  </si>
  <si>
    <t>Ng« T. Hång</t>
  </si>
  <si>
    <t>Minh</t>
  </si>
  <si>
    <t>Na</t>
  </si>
  <si>
    <t>L­u ThÞ</t>
  </si>
  <si>
    <t>Ng©n</t>
  </si>
  <si>
    <t>Lª T. Ph­¬ng</t>
  </si>
  <si>
    <t>Nga</t>
  </si>
  <si>
    <t>L« ThÞ</t>
  </si>
  <si>
    <t>NghÜa</t>
  </si>
  <si>
    <t>Mai V¨n</t>
  </si>
  <si>
    <t>Vò ThÞ</t>
  </si>
  <si>
    <t>Nguyªn</t>
  </si>
  <si>
    <t>Ph¹m ThÞ</t>
  </si>
  <si>
    <t>Nhung</t>
  </si>
  <si>
    <t>Cao ThÞ</t>
  </si>
  <si>
    <t>Nô</t>
  </si>
  <si>
    <t xml:space="preserve">Lª ThÞ </t>
  </si>
  <si>
    <t>Oanh</t>
  </si>
  <si>
    <t>TrÇn ThÞ</t>
  </si>
  <si>
    <t>Ph­¬ng</t>
  </si>
  <si>
    <t>§ç Nh­</t>
  </si>
  <si>
    <t>Bïi ThÞ</t>
  </si>
  <si>
    <t>Th­¬ng</t>
  </si>
  <si>
    <t>T©m</t>
  </si>
  <si>
    <t>Th¾m</t>
  </si>
  <si>
    <t>NguyÔn Kh¾c</t>
  </si>
  <si>
    <t>Thñy</t>
  </si>
  <si>
    <t>Thóy</t>
  </si>
  <si>
    <t>Thu</t>
  </si>
  <si>
    <t>ThuËn</t>
  </si>
  <si>
    <t>NguyÔn V¨n</t>
  </si>
  <si>
    <t>Toµn</t>
  </si>
  <si>
    <t>NguyÔn Thu</t>
  </si>
  <si>
    <t>Trang</t>
  </si>
  <si>
    <t>TrÞnh Thu</t>
  </si>
  <si>
    <t>Trung</t>
  </si>
  <si>
    <t xml:space="preserve">§ç V¨n </t>
  </si>
  <si>
    <t>TuyÕn</t>
  </si>
  <si>
    <t>TuyÕt</t>
  </si>
  <si>
    <t>§µm T. Mai</t>
  </si>
  <si>
    <t>YÕn</t>
  </si>
  <si>
    <t>T1</t>
  </si>
  <si>
    <t>T2</t>
  </si>
  <si>
    <t>T3</t>
  </si>
  <si>
    <t>THP</t>
  </si>
  <si>
    <t>HP</t>
  </si>
  <si>
    <t>T4</t>
  </si>
  <si>
    <t>TBCHKI</t>
  </si>
  <si>
    <t>XLKI</t>
  </si>
  <si>
    <t>Líp: 10A §¹i häc TLHQTNS</t>
  </si>
  <si>
    <t>Tæng</t>
  </si>
  <si>
    <t>TBCKI</t>
  </si>
  <si>
    <t>XL</t>
  </si>
  <si>
    <r>
      <t>ó</t>
    </r>
    <r>
      <rPr>
        <sz val="10"/>
        <rFont val=".VnTime"/>
        <family val="0"/>
      </rPr>
      <t>t</t>
    </r>
  </si>
  <si>
    <t>NguyÔn  Kh¾c</t>
  </si>
  <si>
    <t>NMKHGT</t>
  </si>
  <si>
    <t>TiÕng Anh</t>
  </si>
  <si>
    <t>Nh©n t­íng häc</t>
  </si>
  <si>
    <t>TLHPL</t>
  </si>
  <si>
    <t>TLHQL</t>
  </si>
  <si>
    <t>QLNNVL§XH</t>
  </si>
  <si>
    <t>CNXHKH</t>
  </si>
  <si>
    <t>TLHQLKD</t>
  </si>
  <si>
    <t>GDTC</t>
  </si>
  <si>
    <t>Sè TT</t>
  </si>
  <si>
    <t>Sè BD</t>
  </si>
  <si>
    <t>Hä Lãt</t>
  </si>
  <si>
    <r>
      <t xml:space="preserve">       </t>
    </r>
    <r>
      <rPr>
        <b/>
        <u val="single"/>
        <sz val="12"/>
        <rFont val=".VnTimeH"/>
        <family val="2"/>
      </rPr>
      <t>Bé m«n TL - GD</t>
    </r>
  </si>
  <si>
    <r>
      <t xml:space="preserve">        </t>
    </r>
    <r>
      <rPr>
        <b/>
        <u val="single"/>
        <sz val="14"/>
        <rFont val=".VnTimeH"/>
        <family val="2"/>
      </rPr>
      <t>Bé m«n TL-GD</t>
    </r>
  </si>
  <si>
    <r>
      <t>ó</t>
    </r>
    <r>
      <rPr>
        <sz val="12"/>
        <rFont val=".VnTime"/>
        <family val="0"/>
      </rPr>
      <t>t</t>
    </r>
  </si>
  <si>
    <t>(3)</t>
  </si>
  <si>
    <t>(4)</t>
  </si>
  <si>
    <t>(2)</t>
  </si>
  <si>
    <t>T. Anh</t>
  </si>
  <si>
    <t>TLH PL</t>
  </si>
  <si>
    <t xml:space="preserve">QLNN VLDXH     </t>
  </si>
  <si>
    <t>TLH QL</t>
  </si>
  <si>
    <t>NT Hoc</t>
  </si>
  <si>
    <t>b¶ng ®iÓm häc phÇn kú V lÇn 2 n¨m häc 2009-2010</t>
  </si>
  <si>
    <t>b¶ng ®iÓm häc phÇn kú V lÇn 1 n¨m häc 2009-2010</t>
  </si>
  <si>
    <t xml:space="preserve">  Tû lÖ:</t>
  </si>
  <si>
    <t>Giái:</t>
  </si>
  <si>
    <t>Kh¸:</t>
  </si>
  <si>
    <t>TB Kh¸:</t>
  </si>
  <si>
    <t>Trung b×nh:</t>
  </si>
  <si>
    <t>YÕu:</t>
  </si>
  <si>
    <t>Gi¸o vô khoa</t>
  </si>
  <si>
    <t>Tr­ëng ®¬n vÞ</t>
  </si>
  <si>
    <t>Lª ThÞ Lan</t>
  </si>
  <si>
    <t>Lª H÷u Mïi</t>
  </si>
  <si>
    <t>Thèng kª XH</t>
  </si>
  <si>
    <t>XHH vÒ giíi</t>
  </si>
  <si>
    <t>LÞch sö §¶ng</t>
  </si>
  <si>
    <t>§Þnh  møc L§</t>
  </si>
  <si>
    <t>Khoa học QL</t>
  </si>
  <si>
    <t>LuËt NC-LuËt HC</t>
  </si>
  <si>
    <t>TBHK2</t>
  </si>
  <si>
    <t>XLHK2</t>
  </si>
  <si>
    <t>b¶ng ®iÓm häc phÇn kú Vi lÇn 1 n¨m häc 2009-2010</t>
  </si>
  <si>
    <t>Quản trị NL</t>
  </si>
  <si>
    <t xml:space="preserve">                     b¶ng ®iÓm häc phÇn kú Vi lÇn 1 n¨m häc 2009-2010</t>
  </si>
  <si>
    <t xml:space="preserve">                                                   Líp: 10A §¹i häc TLHQTNS</t>
  </si>
  <si>
    <t>QTNL</t>
  </si>
  <si>
    <t>XHHVG</t>
  </si>
  <si>
    <t>TKXH</t>
  </si>
  <si>
    <t>LS§</t>
  </si>
  <si>
    <t>LNC-LHC</t>
  </si>
  <si>
    <t>§ML§</t>
  </si>
  <si>
    <t>KHQL</t>
  </si>
  <si>
    <t>Nguyễn Thị</t>
  </si>
  <si>
    <t>Điểm          Thực hành</t>
  </si>
  <si>
    <r>
      <t xml:space="preserve">        </t>
    </r>
    <r>
      <rPr>
        <b/>
        <u val="single"/>
        <sz val="10"/>
        <rFont val=".VnTimeH"/>
        <family val="2"/>
      </rPr>
      <t>Bé m«n TL-GD</t>
    </r>
  </si>
  <si>
    <t>b¶ng ®iÓm häc phÇn kú VI lÇn 1 n¨m häc 2009-2010</t>
  </si>
  <si>
    <t>b¶ng ®iÓm häc phÇn kú vi l1 n¨m häc 2009-2010</t>
  </si>
  <si>
    <t>§TBHK2</t>
  </si>
  <si>
    <t>XÕp lo¹i</t>
  </si>
  <si>
    <r>
      <t>T</t>
    </r>
    <r>
      <rPr>
        <b/>
        <sz val="10"/>
        <rFont val=".VnTimeH"/>
        <family val="2"/>
      </rPr>
      <t>æ</t>
    </r>
    <r>
      <rPr>
        <b/>
        <sz val="10"/>
        <rFont val=".VnTime"/>
        <family val="2"/>
      </rPr>
      <t>NG</t>
    </r>
  </si>
  <si>
    <t>Tổng</t>
  </si>
  <si>
    <t>TBCN</t>
  </si>
  <si>
    <t>Xếp loại</t>
  </si>
  <si>
    <t/>
  </si>
  <si>
    <t>THMH(2)</t>
  </si>
  <si>
    <t>CN
XHKH</t>
  </si>
  <si>
    <r>
      <t xml:space="preserve">   </t>
    </r>
    <r>
      <rPr>
        <b/>
        <sz val="12"/>
        <rFont val=".VnTimeH"/>
        <family val="2"/>
      </rPr>
      <t xml:space="preserve">    </t>
    </r>
    <r>
      <rPr>
        <b/>
        <sz val="11"/>
        <rFont val=".VnTimeH"/>
        <family val="2"/>
      </rPr>
      <t xml:space="preserve"> </t>
    </r>
    <r>
      <rPr>
        <b/>
        <u val="single"/>
        <sz val="11"/>
        <rFont val=".VnTimeH"/>
        <family val="2"/>
      </rPr>
      <t>Bé m«n TL-GD</t>
    </r>
  </si>
  <si>
    <t>NM
KHGT</t>
  </si>
  <si>
    <t>TLH
 QL</t>
  </si>
  <si>
    <t xml:space="preserve">QLNN VLĐXH     </t>
  </si>
  <si>
    <t>TLH
QLKD</t>
  </si>
  <si>
    <t xml:space="preserve">   </t>
  </si>
  <si>
    <t xml:space="preserve">                                                      </t>
  </si>
  <si>
    <t>XHH
VG</t>
  </si>
  <si>
    <t>LNC-
LHC</t>
  </si>
  <si>
    <t>THMH
(2)</t>
  </si>
  <si>
    <t xml:space="preserve">                                                                                                                                                                Líp: 10A §¹i häc TLHQTNS</t>
  </si>
  <si>
    <t>§TB
HK2</t>
  </si>
  <si>
    <t xml:space="preserve">b¶ng ®iÓm häc phÇn kú V lÇn 2 n¨m häc 2009-2010  </t>
  </si>
  <si>
    <t xml:space="preserve">                                                                                                                                                                   b¶ng ®iÓm häc phÇn kú VI lÇn 2 n¨m häc 2009-2010</t>
  </si>
  <si>
    <t xml:space="preserve">                           </t>
  </si>
  <si>
    <t xml:space="preserve">          b¶ng ®iÓm Tb c¶ n¨m ( n¨m häc 2009-2010)</t>
  </si>
  <si>
    <t xml:space="preserve">                     b¶ng ®iÓm häc phÇn kú Vi lÇn 2 n¨m häc 2009-2010</t>
  </si>
  <si>
    <t>b¶ng ®iÓm häc phÇn kú vi lÇn 2 n¨m häc 2009-2010</t>
  </si>
  <si>
    <t>b¶ng ®iÓm häc phÇn kú Vi lÇn 2 n¨m häc 2009-2010</t>
  </si>
  <si>
    <t>b¶ng ®iÓm häc phÇn kú VI lÇn 2 n¨m häc 2009-2010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</si>
</sst>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?&quot;#,##0;&quot;?&quot;\-#,##0"/>
    <numFmt numFmtId="166" formatCode="_-* #,##0_-;\-* #,##0_-;_-* &quot;-&quot;_-;_-@_-"/>
    <numFmt numFmtId="167" formatCode="_ * #,##0_)\ _$_ ;_ * \(#,##0\)\ _$_ ;_ * &quot;-&quot;_)\ _$_ ;_ @_ "/>
    <numFmt numFmtId="168" formatCode="_ * ###,0&quot;.&quot;00_)\ _$_ ;_ * \(###,0&quot;.&quot;00\)\ _$_ ;_ * &quot;-&quot;??_)\ _$_ ;_ @_ "/>
    <numFmt numFmtId="169" formatCode="_ * ###,0&quot;.&quot;00_)\ &quot;$&quot;_ ;_ * \(###,0&quot;.&quot;00\)\ &quot;$&quot;_ ;_ * &quot;-&quot;??_)\ &quot;$&quot;_ ;_ @_ "/>
    <numFmt numFmtId="170" formatCode="###,0&quot;.&quot;00%\ ;[Red]\-###,0&quot;.&quot;00%\ "/>
    <numFmt numFmtId="171" formatCode="#,##0.0_);\(#,##0.0\)"/>
    <numFmt numFmtId="172" formatCode="_(* #,##0.0000_);_(* \(#,##0.0000\);_(* &quot;-&quot;??_);_(@_)"/>
    <numFmt numFmtId="173" formatCode="0.0%;[Red]\(0.0%\)"/>
    <numFmt numFmtId="174" formatCode="_ * #,##0.00_)&quot;£&quot;_ ;_ * \(#,##0.00\)&quot;£&quot;_ ;_ * &quot;-&quot;??_)&quot;£&quot;_ ;_ @_ "/>
    <numFmt numFmtId="175" formatCode="_-&quot;$&quot;* #,##0.00_-;\-&quot;$&quot;* #,##0.00_-;_-&quot;$&quot;* &quot;-&quot;??_-;_-@_-"/>
    <numFmt numFmtId="176" formatCode="0.0%;\(0.0%\)"/>
    <numFmt numFmtId="177" formatCode="#,##0;\(#,##0\)"/>
    <numFmt numFmtId="178" formatCode="\$#,##0\ ;\(\$#,##0\)"/>
    <numFmt numFmtId="179" formatCode="\t0.00%"/>
    <numFmt numFmtId="180" formatCode="\t#\ ??/??"/>
    <numFmt numFmtId="181" formatCode="m/d"/>
    <numFmt numFmtId="182" formatCode="&quot;ß&quot;#,##0;\-&quot;&quot;\ß&quot;&quot;#,##0"/>
    <numFmt numFmtId="183" formatCode="#,##0.000_);\(#,##0.000\)"/>
    <numFmt numFmtId="184" formatCode="#,##0.00\ &quot;F&quot;;[Red]\-#,##0.00\ &quot;F&quot;"/>
    <numFmt numFmtId="185" formatCode="#,##0\ &quot;F&quot;;\-#,##0\ &quot;F&quot;"/>
    <numFmt numFmtId="186" formatCode="#,##0\ &quot;F&quot;;[Red]\-#,##0\ &quot;F&quot;"/>
    <numFmt numFmtId="187" formatCode="_-* #,##0\ &quot;F&quot;_-;\-* #,##0\ &quot;F&quot;_-;_-* &quot;-&quot;\ &quot;F&quot;_-;_-@_-"/>
    <numFmt numFmtId="188" formatCode="0\ \ \ \ "/>
    <numFmt numFmtId="189" formatCode="#,##0.00\ &quot;F&quot;;\-#,##0.00\ &quot;F&quot;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_-* #,##0.00_-;\-* #,##0.00_-;_-* &quot;-&quot;??_-;_-@_-"/>
    <numFmt numFmtId="195" formatCode="_-&quot;$&quot;* #,##0_-;\-&quot;$&quot;* #,##0_-;_-&quot;$&quot;* &quot;-&quot;_-;_-@_-"/>
    <numFmt numFmtId="196" formatCode="_-* #,##0.00\ _F_t_-;\-* #,##0.00\ _F_t_-;_-* &quot;-&quot;??\ _F_t_-;_-@_-"/>
    <numFmt numFmtId="197" formatCode="0.0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"/>
    <numFmt numFmtId="204" formatCode="0.000000"/>
    <numFmt numFmtId="205" formatCode="0.00000"/>
    <numFmt numFmtId="206" formatCode="0.0000"/>
  </numFmts>
  <fonts count="66">
    <font>
      <sz val="10"/>
      <name val="Arial"/>
      <family val="0"/>
    </font>
    <font>
      <sz val="12"/>
      <name val=".VnTime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0"/>
    </font>
    <font>
      <sz val="11"/>
      <name val=".VnArial"/>
      <family val="2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sz val="10"/>
      <name val="Helv"/>
      <family val="0"/>
    </font>
    <font>
      <b/>
      <sz val="10"/>
      <name val="Arial"/>
      <family val="0"/>
    </font>
    <font>
      <sz val="14"/>
      <name val=".VnTim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u val="single"/>
      <sz val="10"/>
      <color indexed="12"/>
      <name val="Arial"/>
      <family val="0"/>
    </font>
    <font>
      <sz val="8"/>
      <color indexed="12"/>
      <name val="Helv"/>
      <family val="2"/>
    </font>
    <font>
      <sz val="10"/>
      <name val="MS Sans Serif"/>
      <family val="0"/>
    </font>
    <font>
      <sz val="12"/>
      <name val="Arial"/>
      <family val="2"/>
    </font>
    <font>
      <sz val="7"/>
      <name val="Small Fonts"/>
      <family val="3"/>
    </font>
    <font>
      <sz val="13"/>
      <name val=".VnTime"/>
      <family val="0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1"/>
      <name val=".VnAvant"/>
      <family val="0"/>
    </font>
    <font>
      <i/>
      <sz val="11"/>
      <name val=".VnAvant"/>
      <family val="0"/>
    </font>
    <font>
      <sz val="12"/>
      <name val="VNTime"/>
      <family val="0"/>
    </font>
    <font>
      <sz val="10"/>
      <name val="VNI-Helve-Condense"/>
      <family val="0"/>
    </font>
    <font>
      <b/>
      <sz val="12"/>
      <name val=".VnTime"/>
      <family val="2"/>
    </font>
    <font>
      <b/>
      <sz val="10"/>
      <name val="VN Helvetica"/>
      <family val="0"/>
    </font>
    <font>
      <sz val="10"/>
      <name val="VN Helvetica"/>
      <family val="0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4"/>
      <name val=".VnTimeH"/>
      <family val="2"/>
    </font>
    <font>
      <b/>
      <u val="single"/>
      <sz val="14"/>
      <name val=".VnTimeH"/>
      <family val="2"/>
    </font>
    <font>
      <b/>
      <sz val="10"/>
      <name val=".VnTime"/>
      <family val="2"/>
    </font>
    <font>
      <sz val="10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b/>
      <u val="single"/>
      <sz val="10"/>
      <name val=".VnTimeH"/>
      <family val="2"/>
    </font>
    <font>
      <b/>
      <sz val="11"/>
      <name val=".VnTimeH"/>
      <family val="2"/>
    </font>
    <font>
      <sz val="11"/>
      <name val=".VnTime"/>
      <family val="2"/>
    </font>
    <font>
      <sz val="11"/>
      <name val=".VnTimeH"/>
      <family val="2"/>
    </font>
    <font>
      <b/>
      <u val="single"/>
      <sz val="11"/>
      <name val=".VnTimeH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3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5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11" fillId="0" borderId="0">
      <alignment wrapText="1"/>
      <protection/>
    </xf>
    <xf numFmtId="0" fontId="12" fillId="0" borderId="0">
      <alignment/>
      <protection/>
    </xf>
    <xf numFmtId="167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 applyFill="0" applyBorder="0" applyAlignment="0">
      <protection/>
    </xf>
    <xf numFmtId="171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74" fontId="0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20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>
      <alignment/>
      <protection/>
    </xf>
    <xf numFmtId="0" fontId="0" fillId="0" borderId="0" applyFont="0" applyFill="0" applyBorder="0" applyAlignment="0" applyProtection="0"/>
    <xf numFmtId="14" fontId="21" fillId="0" borderId="0" applyFill="0" applyBorder="0" applyAlignment="0">
      <protection/>
    </xf>
    <xf numFmtId="180" fontId="0" fillId="0" borderId="0">
      <alignment/>
      <protection/>
    </xf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23" fillId="2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Protection="0">
      <alignment/>
    </xf>
    <xf numFmtId="0" fontId="24" fillId="0" borderId="0" applyProtection="0">
      <alignment/>
    </xf>
    <xf numFmtId="49" fontId="26" fillId="0" borderId="3">
      <alignment vertical="center"/>
      <protection/>
    </xf>
    <xf numFmtId="0" fontId="27" fillId="0" borderId="0" applyNumberFormat="0" applyFill="0" applyBorder="0" applyAlignment="0" applyProtection="0"/>
    <xf numFmtId="0" fontId="28" fillId="0" borderId="0">
      <alignment/>
      <protection/>
    </xf>
    <xf numFmtId="10" fontId="23" fillId="3" borderId="3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ont="0" applyFill="0" applyAlignment="0">
      <protection/>
    </xf>
    <xf numFmtId="0" fontId="20" fillId="0" borderId="0">
      <alignment/>
      <protection/>
    </xf>
    <xf numFmtId="37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0" fontId="34" fillId="0" borderId="0">
      <alignment/>
      <protection/>
    </xf>
    <xf numFmtId="0" fontId="29" fillId="0" borderId="0" applyNumberFormat="0" applyFont="0" applyFill="0" applyBorder="0" applyAlignment="0" applyProtection="0"/>
    <xf numFmtId="0" fontId="35" fillId="0" borderId="4">
      <alignment horizontal="center"/>
      <protection/>
    </xf>
    <xf numFmtId="0" fontId="1" fillId="0" borderId="0" applyNumberFormat="0" applyFill="0" applyBorder="0" applyAlignment="0" applyProtection="0"/>
    <xf numFmtId="184" fontId="32" fillId="0" borderId="5">
      <alignment horizontal="right" vertical="center"/>
      <protection/>
    </xf>
    <xf numFmtId="49" fontId="21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32" fillId="0" borderId="5">
      <alignment horizontal="center"/>
      <protection/>
    </xf>
    <xf numFmtId="0" fontId="38" fillId="0" borderId="6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4" fillId="0" borderId="8">
      <alignment horizontal="center"/>
      <protection/>
    </xf>
    <xf numFmtId="188" fontId="39" fillId="0" borderId="0">
      <alignment/>
      <protection/>
    </xf>
    <xf numFmtId="189" fontId="32" fillId="0" borderId="3">
      <alignment/>
      <protection/>
    </xf>
    <xf numFmtId="0" fontId="40" fillId="4" borderId="3">
      <alignment horizontal="left" vertical="center"/>
      <protection/>
    </xf>
    <xf numFmtId="5" fontId="41" fillId="0" borderId="9">
      <alignment horizontal="left" vertical="top"/>
      <protection/>
    </xf>
    <xf numFmtId="5" fontId="42" fillId="0" borderId="10">
      <alignment horizontal="left" vertical="top"/>
      <protection/>
    </xf>
    <xf numFmtId="0" fontId="43" fillId="0" borderId="10">
      <alignment horizontal="left" vertical="center"/>
      <protection/>
    </xf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166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0" fontId="52" fillId="0" borderId="0">
      <alignment/>
      <protection/>
    </xf>
    <xf numFmtId="195" fontId="51" fillId="0" borderId="0" applyFont="0" applyFill="0" applyBorder="0" applyAlignment="0" applyProtection="0"/>
    <xf numFmtId="196" fontId="32" fillId="0" borderId="0" applyFont="0" applyFill="0" applyBorder="0" applyAlignment="0" applyProtection="0"/>
    <xf numFmtId="175" fontId="51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5" fillId="0" borderId="11" xfId="99" applyFont="1" applyBorder="1" applyAlignment="1">
      <alignment horizontal="center"/>
      <protection/>
    </xf>
    <xf numFmtId="0" fontId="12" fillId="0" borderId="11" xfId="99" applyFont="1" applyBorder="1">
      <alignment/>
      <protection/>
    </xf>
    <xf numFmtId="0" fontId="55" fillId="0" borderId="12" xfId="99" applyFont="1" applyBorder="1" applyAlignment="1">
      <alignment horizontal="center"/>
      <protection/>
    </xf>
    <xf numFmtId="0" fontId="12" fillId="0" borderId="12" xfId="99" applyFont="1" applyBorder="1">
      <alignment/>
      <protection/>
    </xf>
    <xf numFmtId="1" fontId="55" fillId="5" borderId="13" xfId="99" applyNumberFormat="1" applyFont="1" applyFill="1" applyBorder="1" applyAlignment="1">
      <alignment horizontal="center"/>
      <protection/>
    </xf>
    <xf numFmtId="1" fontId="55" fillId="5" borderId="14" xfId="99" applyNumberFormat="1" applyFont="1" applyFill="1" applyBorder="1" applyAlignment="1">
      <alignment horizontal="center"/>
      <protection/>
    </xf>
    <xf numFmtId="0" fontId="55" fillId="5" borderId="12" xfId="100" applyFont="1" applyFill="1" applyBorder="1" applyAlignment="1">
      <alignment horizontal="center"/>
      <protection/>
    </xf>
    <xf numFmtId="2" fontId="55" fillId="5" borderId="12" xfId="100" applyNumberFormat="1" applyFont="1" applyFill="1" applyBorder="1" applyAlignment="1">
      <alignment horizontal="center"/>
      <protection/>
    </xf>
    <xf numFmtId="2" fontId="55" fillId="5" borderId="11" xfId="100" applyNumberFormat="1" applyFont="1" applyFill="1" applyBorder="1" applyAlignment="1">
      <alignment horizontal="center"/>
      <protection/>
    </xf>
    <xf numFmtId="0" fontId="0" fillId="5" borderId="0" xfId="0" applyFill="1" applyAlignment="1">
      <alignment/>
    </xf>
    <xf numFmtId="1" fontId="55" fillId="5" borderId="12" xfId="100" applyNumberFormat="1" applyFont="1" applyFill="1" applyBorder="1" applyAlignment="1">
      <alignment horizontal="center"/>
      <protection/>
    </xf>
    <xf numFmtId="1" fontId="55" fillId="5" borderId="11" xfId="100" applyNumberFormat="1" applyFont="1" applyFill="1" applyBorder="1" applyAlignment="1">
      <alignment horizontal="center"/>
      <protection/>
    </xf>
    <xf numFmtId="1" fontId="55" fillId="5" borderId="13" xfId="100" applyNumberFormat="1" applyFont="1" applyFill="1" applyBorder="1" applyAlignment="1">
      <alignment horizontal="center"/>
      <protection/>
    </xf>
    <xf numFmtId="0" fontId="56" fillId="0" borderId="0" xfId="99" applyFont="1">
      <alignment/>
      <protection/>
    </xf>
    <xf numFmtId="0" fontId="12" fillId="0" borderId="0" xfId="99" applyFont="1">
      <alignment/>
      <protection/>
    </xf>
    <xf numFmtId="0" fontId="12" fillId="0" borderId="0" xfId="99" applyFont="1">
      <alignment/>
      <protection/>
    </xf>
    <xf numFmtId="0" fontId="0" fillId="0" borderId="0" xfId="0" applyFont="1" applyAlignment="1">
      <alignment/>
    </xf>
    <xf numFmtId="0" fontId="57" fillId="0" borderId="0" xfId="99" applyFont="1">
      <alignment/>
      <protection/>
    </xf>
    <xf numFmtId="0" fontId="0" fillId="0" borderId="0" xfId="0" applyFont="1" applyAlignment="1">
      <alignment/>
    </xf>
    <xf numFmtId="0" fontId="12" fillId="0" borderId="0" xfId="98" applyFont="1">
      <alignment/>
      <protection/>
    </xf>
    <xf numFmtId="0" fontId="58" fillId="0" borderId="0" xfId="99" applyFont="1">
      <alignment/>
      <protection/>
    </xf>
    <xf numFmtId="0" fontId="59" fillId="0" borderId="0" xfId="99" applyFont="1">
      <alignment/>
      <protection/>
    </xf>
    <xf numFmtId="0" fontId="59" fillId="0" borderId="0" xfId="99" applyFont="1" applyAlignment="1">
      <alignment horizontal="centerContinuous"/>
      <protection/>
    </xf>
    <xf numFmtId="0" fontId="12" fillId="0" borderId="0" xfId="99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57" fillId="0" borderId="0" xfId="99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12" fillId="0" borderId="0" xfId="99" applyFont="1" applyAlignment="1">
      <alignment horizontal="centerContinuous"/>
      <protection/>
    </xf>
    <xf numFmtId="0" fontId="1" fillId="0" borderId="0" xfId="99" applyFont="1" applyAlignment="1">
      <alignment horizontal="centerContinuous" vertical="top"/>
      <protection/>
    </xf>
    <xf numFmtId="0" fontId="12" fillId="0" borderId="12" xfId="99" applyFont="1" applyBorder="1">
      <alignment/>
      <protection/>
    </xf>
    <xf numFmtId="1" fontId="55" fillId="5" borderId="12" xfId="99" applyNumberFormat="1" applyFont="1" applyFill="1" applyBorder="1" applyAlignment="1">
      <alignment horizontal="center"/>
      <protection/>
    </xf>
    <xf numFmtId="0" fontId="12" fillId="5" borderId="12" xfId="99" applyFont="1" applyFill="1" applyBorder="1">
      <alignment/>
      <protection/>
    </xf>
    <xf numFmtId="0" fontId="12" fillId="0" borderId="11" xfId="99" applyFont="1" applyBorder="1">
      <alignment/>
      <protection/>
    </xf>
    <xf numFmtId="1" fontId="55" fillId="5" borderId="11" xfId="99" applyNumberFormat="1" applyFont="1" applyFill="1" applyBorder="1" applyAlignment="1">
      <alignment horizontal="center"/>
      <protection/>
    </xf>
    <xf numFmtId="0" fontId="12" fillId="5" borderId="11" xfId="99" applyFont="1" applyFill="1" applyBorder="1">
      <alignment/>
      <protection/>
    </xf>
    <xf numFmtId="0" fontId="12" fillId="5" borderId="11" xfId="99" applyFont="1" applyFill="1" applyBorder="1">
      <alignment/>
      <protection/>
    </xf>
    <xf numFmtId="0" fontId="56" fillId="0" borderId="11" xfId="99" applyFont="1" applyBorder="1">
      <alignment/>
      <protection/>
    </xf>
    <xf numFmtId="0" fontId="57" fillId="0" borderId="0" xfId="99" applyFont="1" applyAlignment="1">
      <alignment/>
      <protection/>
    </xf>
    <xf numFmtId="0" fontId="12" fillId="0" borderId="0" xfId="99" applyFont="1" applyAlignment="1">
      <alignment horizontal="centerContinuous" vertical="top"/>
      <protection/>
    </xf>
    <xf numFmtId="0" fontId="0" fillId="0" borderId="0" xfId="0" applyFont="1" applyAlignment="1">
      <alignment horizontal="centerContinuous" vertical="top"/>
    </xf>
    <xf numFmtId="0" fontId="55" fillId="6" borderId="3" xfId="99" applyFont="1" applyFill="1" applyBorder="1" applyAlignment="1">
      <alignment horizontal="center" vertical="center" wrapText="1"/>
      <protection/>
    </xf>
    <xf numFmtId="0" fontId="12" fillId="0" borderId="15" xfId="99" applyFont="1" applyBorder="1" applyAlignment="1">
      <alignment horizontal="center"/>
      <protection/>
    </xf>
    <xf numFmtId="0" fontId="12" fillId="0" borderId="16" xfId="99" applyFont="1" applyBorder="1" applyAlignment="1">
      <alignment horizontal="center"/>
      <protection/>
    </xf>
    <xf numFmtId="0" fontId="12" fillId="0" borderId="17" xfId="99" applyFont="1" applyBorder="1" applyAlignment="1">
      <alignment horizontal="center"/>
      <protection/>
    </xf>
    <xf numFmtId="0" fontId="55" fillId="0" borderId="18" xfId="99" applyFont="1" applyBorder="1" applyAlignment="1">
      <alignment horizontal="center"/>
      <protection/>
    </xf>
    <xf numFmtId="0" fontId="12" fillId="0" borderId="18" xfId="99" applyFont="1" applyBorder="1">
      <alignment/>
      <protection/>
    </xf>
    <xf numFmtId="0" fontId="12" fillId="0" borderId="18" xfId="99" applyFont="1" applyBorder="1">
      <alignment/>
      <protection/>
    </xf>
    <xf numFmtId="1" fontId="55" fillId="5" borderId="18" xfId="99" applyNumberFormat="1" applyFont="1" applyFill="1" applyBorder="1" applyAlignment="1">
      <alignment horizontal="center"/>
      <protection/>
    </xf>
    <xf numFmtId="0" fontId="12" fillId="5" borderId="18" xfId="99" applyFont="1" applyFill="1" applyBorder="1">
      <alignment/>
      <protection/>
    </xf>
    <xf numFmtId="2" fontId="12" fillId="0" borderId="18" xfId="99" applyNumberFormat="1" applyFont="1" applyBorder="1">
      <alignment/>
      <protection/>
    </xf>
    <xf numFmtId="0" fontId="12" fillId="0" borderId="19" xfId="99" applyFont="1" applyBorder="1">
      <alignment/>
      <protection/>
    </xf>
    <xf numFmtId="0" fontId="55" fillId="6" borderId="20" xfId="99" applyFont="1" applyFill="1" applyBorder="1" applyAlignment="1">
      <alignment horizontal="center" vertical="center" wrapText="1"/>
      <protection/>
    </xf>
    <xf numFmtId="1" fontId="12" fillId="5" borderId="12" xfId="99" applyNumberFormat="1" applyFont="1" applyFill="1" applyBorder="1" applyAlignment="1">
      <alignment horizontal="right"/>
      <protection/>
    </xf>
    <xf numFmtId="2" fontId="12" fillId="0" borderId="12" xfId="99" applyNumberFormat="1" applyFont="1" applyBorder="1">
      <alignment/>
      <protection/>
    </xf>
    <xf numFmtId="0" fontId="12" fillId="0" borderId="21" xfId="99" applyFont="1" applyBorder="1">
      <alignment/>
      <protection/>
    </xf>
    <xf numFmtId="2" fontId="12" fillId="0" borderId="11" xfId="99" applyNumberFormat="1" applyFont="1" applyBorder="1">
      <alignment/>
      <protection/>
    </xf>
    <xf numFmtId="0" fontId="12" fillId="0" borderId="22" xfId="99" applyFont="1" applyBorder="1">
      <alignment/>
      <protection/>
    </xf>
    <xf numFmtId="0" fontId="12" fillId="5" borderId="18" xfId="99" applyFont="1" applyFill="1" applyBorder="1">
      <alignment/>
      <protection/>
    </xf>
    <xf numFmtId="1" fontId="55" fillId="5" borderId="21" xfId="99" applyNumberFormat="1" applyFont="1" applyFill="1" applyBorder="1" applyAlignment="1">
      <alignment horizontal="center"/>
      <protection/>
    </xf>
    <xf numFmtId="1" fontId="55" fillId="5" borderId="22" xfId="99" applyNumberFormat="1" applyFont="1" applyFill="1" applyBorder="1" applyAlignment="1">
      <alignment horizontal="center"/>
      <protection/>
    </xf>
    <xf numFmtId="1" fontId="55" fillId="5" borderId="19" xfId="99" applyNumberFormat="1" applyFont="1" applyFill="1" applyBorder="1" applyAlignment="1">
      <alignment horizontal="center"/>
      <protection/>
    </xf>
    <xf numFmtId="1" fontId="55" fillId="5" borderId="14" xfId="100" applyNumberFormat="1" applyFont="1" applyFill="1" applyBorder="1" applyAlignment="1">
      <alignment horizontal="center"/>
      <protection/>
    </xf>
    <xf numFmtId="0" fontId="53" fillId="5" borderId="0" xfId="100" applyFont="1" applyFill="1" applyBorder="1">
      <alignment/>
      <protection/>
    </xf>
    <xf numFmtId="0" fontId="19" fillId="5" borderId="0" xfId="100" applyFill="1" applyBorder="1">
      <alignment/>
      <protection/>
    </xf>
    <xf numFmtId="0" fontId="26" fillId="5" borderId="0" xfId="100" applyFont="1" applyFill="1" applyBorder="1">
      <alignment/>
      <protection/>
    </xf>
    <xf numFmtId="0" fontId="26" fillId="5" borderId="0" xfId="100" applyFont="1" applyFill="1" applyBorder="1" applyAlignment="1">
      <alignment horizontal="centerContinuous"/>
      <protection/>
    </xf>
    <xf numFmtId="0" fontId="19" fillId="5" borderId="0" xfId="100" applyFill="1" applyBorder="1" applyAlignment="1">
      <alignment horizontal="centerContinuous"/>
      <protection/>
    </xf>
    <xf numFmtId="0" fontId="0" fillId="5" borderId="0" xfId="0" applyFill="1" applyAlignment="1">
      <alignment horizontal="centerContinuous"/>
    </xf>
    <xf numFmtId="0" fontId="19" fillId="5" borderId="23" xfId="100" applyFill="1" applyBorder="1" applyAlignment="1">
      <alignment horizontal="centerContinuous" vertical="top"/>
      <protection/>
    </xf>
    <xf numFmtId="0" fontId="0" fillId="5" borderId="0" xfId="0" applyFill="1" applyAlignment="1">
      <alignment horizontal="centerContinuous" vertical="top"/>
    </xf>
    <xf numFmtId="0" fontId="19" fillId="5" borderId="0" xfId="100" applyFill="1" applyBorder="1" applyAlignment="1">
      <alignment horizontal="centerContinuous" vertical="top"/>
      <protection/>
    </xf>
    <xf numFmtId="0" fontId="19" fillId="5" borderId="0" xfId="100" applyFill="1">
      <alignment/>
      <protection/>
    </xf>
    <xf numFmtId="0" fontId="12" fillId="5" borderId="12" xfId="100" applyFont="1" applyFill="1" applyBorder="1" applyAlignment="1">
      <alignment horizontal="center"/>
      <protection/>
    </xf>
    <xf numFmtId="0" fontId="1" fillId="5" borderId="12" xfId="100" applyFont="1" applyFill="1" applyBorder="1">
      <alignment/>
      <protection/>
    </xf>
    <xf numFmtId="0" fontId="12" fillId="5" borderId="12" xfId="100" applyFont="1" applyFill="1" applyBorder="1">
      <alignment/>
      <protection/>
    </xf>
    <xf numFmtId="0" fontId="12" fillId="5" borderId="11" xfId="100" applyFont="1" applyFill="1" applyBorder="1" applyAlignment="1">
      <alignment horizontal="center"/>
      <protection/>
    </xf>
    <xf numFmtId="0" fontId="55" fillId="5" borderId="11" xfId="100" applyFont="1" applyFill="1" applyBorder="1" applyAlignment="1">
      <alignment horizontal="center"/>
      <protection/>
    </xf>
    <xf numFmtId="0" fontId="1" fillId="5" borderId="11" xfId="100" applyFont="1" applyFill="1" applyBorder="1">
      <alignment/>
      <protection/>
    </xf>
    <xf numFmtId="0" fontId="12" fillId="5" borderId="11" xfId="100" applyFont="1" applyFill="1" applyBorder="1">
      <alignment/>
      <protection/>
    </xf>
    <xf numFmtId="0" fontId="58" fillId="5" borderId="11" xfId="100" applyFont="1" applyFill="1" applyBorder="1">
      <alignment/>
      <protection/>
    </xf>
    <xf numFmtId="0" fontId="12" fillId="5" borderId="13" xfId="100" applyFont="1" applyFill="1" applyBorder="1" applyAlignment="1">
      <alignment horizontal="center"/>
      <protection/>
    </xf>
    <xf numFmtId="0" fontId="55" fillId="5" borderId="13" xfId="100" applyFont="1" applyFill="1" applyBorder="1" applyAlignment="1">
      <alignment horizontal="center"/>
      <protection/>
    </xf>
    <xf numFmtId="0" fontId="1" fillId="5" borderId="13" xfId="100" applyFont="1" applyFill="1" applyBorder="1">
      <alignment/>
      <protection/>
    </xf>
    <xf numFmtId="0" fontId="12" fillId="5" borderId="13" xfId="100" applyFont="1" applyFill="1" applyBorder="1">
      <alignment/>
      <protection/>
    </xf>
    <xf numFmtId="2" fontId="55" fillId="5" borderId="14" xfId="100" applyNumberFormat="1" applyFont="1" applyFill="1" applyBorder="1" applyAlignment="1">
      <alignment horizontal="center"/>
      <protection/>
    </xf>
    <xf numFmtId="0" fontId="12" fillId="5" borderId="0" xfId="100" applyFont="1" applyFill="1" applyBorder="1" applyAlignment="1">
      <alignment horizontal="center"/>
      <protection/>
    </xf>
    <xf numFmtId="0" fontId="55" fillId="5" borderId="0" xfId="100" applyFont="1" applyFill="1" applyBorder="1" applyAlignment="1">
      <alignment horizontal="center"/>
      <protection/>
    </xf>
    <xf numFmtId="0" fontId="12" fillId="5" borderId="0" xfId="100" applyFont="1" applyFill="1" applyBorder="1">
      <alignment/>
      <protection/>
    </xf>
    <xf numFmtId="0" fontId="55" fillId="6" borderId="9" xfId="100" applyFont="1" applyFill="1" applyBorder="1" applyAlignment="1">
      <alignment horizontal="center"/>
      <protection/>
    </xf>
    <xf numFmtId="0" fontId="55" fillId="6" borderId="9" xfId="100" applyFont="1" applyFill="1" applyBorder="1" applyAlignment="1">
      <alignment horizontal="center" wrapText="1"/>
      <protection/>
    </xf>
    <xf numFmtId="49" fontId="55" fillId="6" borderId="14" xfId="100" applyNumberFormat="1" applyFont="1" applyFill="1" applyBorder="1" applyAlignment="1">
      <alignment horizontal="center" vertical="top" wrapText="1"/>
      <protection/>
    </xf>
    <xf numFmtId="0" fontId="12" fillId="0" borderId="11" xfId="99" applyFont="1" applyFill="1" applyBorder="1">
      <alignment/>
      <protection/>
    </xf>
    <xf numFmtId="1" fontId="55" fillId="0" borderId="22" xfId="9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40" fillId="5" borderId="0" xfId="100" applyFont="1" applyFill="1" applyBorder="1" applyAlignment="1">
      <alignment horizontal="center"/>
      <protection/>
    </xf>
    <xf numFmtId="0" fontId="40" fillId="5" borderId="0" xfId="100" applyFont="1" applyFill="1" applyBorder="1">
      <alignment/>
      <protection/>
    </xf>
    <xf numFmtId="0" fontId="1" fillId="5" borderId="0" xfId="100" applyFont="1" applyFill="1" applyBorder="1" applyAlignment="1">
      <alignment horizontal="center"/>
      <protection/>
    </xf>
    <xf numFmtId="0" fontId="40" fillId="5" borderId="0" xfId="100" applyFont="1" applyFill="1" applyBorder="1" applyAlignment="1">
      <alignment horizontal="center"/>
      <protection/>
    </xf>
    <xf numFmtId="0" fontId="1" fillId="5" borderId="0" xfId="100" applyFont="1" applyFill="1" applyBorder="1">
      <alignment/>
      <protection/>
    </xf>
    <xf numFmtId="0" fontId="1" fillId="5" borderId="0" xfId="100" applyFont="1" applyFill="1">
      <alignment/>
      <protection/>
    </xf>
    <xf numFmtId="0" fontId="59" fillId="5" borderId="0" xfId="100" applyFont="1" applyFill="1" applyBorder="1" applyAlignment="1">
      <alignment horizontal="center"/>
      <protection/>
    </xf>
    <xf numFmtId="0" fontId="59" fillId="5" borderId="0" xfId="100" applyFont="1" applyFill="1" applyBorder="1">
      <alignment/>
      <protection/>
    </xf>
    <xf numFmtId="0" fontId="40" fillId="5" borderId="0" xfId="100" applyFont="1" applyFill="1" applyBorder="1" applyAlignment="1">
      <alignment horizontal="right"/>
      <protection/>
    </xf>
    <xf numFmtId="9" fontId="40" fillId="5" borderId="0" xfId="100" applyNumberFormat="1" applyFont="1" applyFill="1" applyBorder="1" applyAlignment="1">
      <alignment horizontal="left"/>
      <protection/>
    </xf>
    <xf numFmtId="0" fontId="12" fillId="7" borderId="11" xfId="99" applyFont="1" applyFill="1" applyBorder="1">
      <alignment/>
      <protection/>
    </xf>
    <xf numFmtId="1" fontId="55" fillId="5" borderId="24" xfId="100" applyNumberFormat="1" applyFont="1" applyFill="1" applyBorder="1" applyAlignment="1">
      <alignment horizontal="center"/>
      <protection/>
    </xf>
    <xf numFmtId="1" fontId="55" fillId="5" borderId="25" xfId="100" applyNumberFormat="1" applyFont="1" applyFill="1" applyBorder="1" applyAlignment="1">
      <alignment horizontal="center"/>
      <protection/>
    </xf>
    <xf numFmtId="0" fontId="12" fillId="0" borderId="12" xfId="99" applyFont="1" applyBorder="1" applyAlignment="1">
      <alignment horizontal="left" indent="1"/>
      <protection/>
    </xf>
    <xf numFmtId="0" fontId="12" fillId="5" borderId="12" xfId="99" applyFont="1" applyFill="1" applyBorder="1" applyAlignment="1">
      <alignment horizontal="left" indent="1"/>
      <protection/>
    </xf>
    <xf numFmtId="0" fontId="12" fillId="0" borderId="11" xfId="99" applyFont="1" applyBorder="1" applyAlignment="1">
      <alignment horizontal="left" indent="1"/>
      <protection/>
    </xf>
    <xf numFmtId="0" fontId="12" fillId="5" borderId="11" xfId="99" applyFont="1" applyFill="1" applyBorder="1" applyAlignment="1">
      <alignment horizontal="left" indent="1"/>
      <protection/>
    </xf>
    <xf numFmtId="0" fontId="12" fillId="0" borderId="18" xfId="99" applyFont="1" applyBorder="1" applyAlignment="1">
      <alignment horizontal="left" indent="1"/>
      <protection/>
    </xf>
    <xf numFmtId="0" fontId="12" fillId="5" borderId="18" xfId="99" applyFont="1" applyFill="1" applyBorder="1" applyAlignment="1">
      <alignment horizontal="left" indent="1"/>
      <protection/>
    </xf>
    <xf numFmtId="0" fontId="55" fillId="6" borderId="3" xfId="99" applyFont="1" applyFill="1" applyBorder="1" applyAlignment="1">
      <alignment horizontal="center" vertical="center"/>
      <protection/>
    </xf>
    <xf numFmtId="0" fontId="55" fillId="6" borderId="20" xfId="99" applyFont="1" applyFill="1" applyBorder="1" applyAlignment="1">
      <alignment horizontal="center" vertical="center"/>
      <protection/>
    </xf>
    <xf numFmtId="0" fontId="12" fillId="0" borderId="11" xfId="99" applyFont="1" applyFill="1" applyBorder="1" applyAlignment="1">
      <alignment horizontal="left" indent="1"/>
      <protection/>
    </xf>
    <xf numFmtId="0" fontId="59" fillId="0" borderId="0" xfId="99" applyFont="1" applyAlignment="1">
      <alignment horizontal="center"/>
      <protection/>
    </xf>
    <xf numFmtId="1" fontId="55" fillId="5" borderId="26" xfId="99" applyNumberFormat="1" applyFont="1" applyFill="1" applyBorder="1" applyAlignment="1">
      <alignment horizontal="center"/>
      <protection/>
    </xf>
    <xf numFmtId="1" fontId="55" fillId="5" borderId="27" xfId="99" applyNumberFormat="1" applyFont="1" applyFill="1" applyBorder="1" applyAlignment="1">
      <alignment horizontal="center"/>
      <protection/>
    </xf>
    <xf numFmtId="1" fontId="55" fillId="5" borderId="28" xfId="99" applyNumberFormat="1" applyFont="1" applyFill="1" applyBorder="1" applyAlignment="1">
      <alignment horizontal="center"/>
      <protection/>
    </xf>
    <xf numFmtId="0" fontId="12" fillId="0" borderId="0" xfId="99" applyFont="1" applyAlignment="1">
      <alignment horizontal="center"/>
      <protection/>
    </xf>
    <xf numFmtId="0" fontId="12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/>
      <protection/>
    </xf>
    <xf numFmtId="1" fontId="12" fillId="0" borderId="12" xfId="99" applyNumberFormat="1" applyFont="1" applyBorder="1" applyAlignment="1">
      <alignment horizontal="center"/>
      <protection/>
    </xf>
    <xf numFmtId="0" fontId="12" fillId="5" borderId="12" xfId="99" applyFont="1" applyFill="1" applyBorder="1" applyAlignment="1">
      <alignment horizontal="center"/>
      <protection/>
    </xf>
    <xf numFmtId="0" fontId="12" fillId="0" borderId="11" xfId="99" applyFont="1" applyBorder="1" applyAlignment="1">
      <alignment horizontal="center"/>
      <protection/>
    </xf>
    <xf numFmtId="0" fontId="12" fillId="0" borderId="11" xfId="99" applyFont="1" applyBorder="1" applyAlignment="1">
      <alignment horizontal="center"/>
      <protection/>
    </xf>
    <xf numFmtId="0" fontId="12" fillId="5" borderId="11" xfId="99" applyFont="1" applyFill="1" applyBorder="1" applyAlignment="1">
      <alignment horizontal="center"/>
      <protection/>
    </xf>
    <xf numFmtId="0" fontId="12" fillId="5" borderId="11" xfId="99" applyFont="1" applyFill="1" applyBorder="1" applyAlignment="1">
      <alignment horizontal="center"/>
      <protection/>
    </xf>
    <xf numFmtId="0" fontId="12" fillId="0" borderId="18" xfId="99" applyFont="1" applyBorder="1" applyAlignment="1">
      <alignment horizontal="center"/>
      <protection/>
    </xf>
    <xf numFmtId="0" fontId="12" fillId="0" borderId="18" xfId="99" applyFont="1" applyBorder="1" applyAlignment="1">
      <alignment horizontal="center"/>
      <protection/>
    </xf>
    <xf numFmtId="0" fontId="12" fillId="5" borderId="18" xfId="9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0" xfId="99" applyFont="1" applyAlignment="1">
      <alignment horizontal="center" vertical="top"/>
      <protection/>
    </xf>
    <xf numFmtId="0" fontId="12" fillId="5" borderId="18" xfId="99" applyFont="1" applyFill="1" applyBorder="1" applyAlignment="1">
      <alignment horizontal="center"/>
      <protection/>
    </xf>
    <xf numFmtId="0" fontId="12" fillId="0" borderId="12" xfId="99" applyFont="1" applyFill="1" applyBorder="1" applyAlignment="1">
      <alignment horizontal="left" indent="1"/>
      <protection/>
    </xf>
    <xf numFmtId="1" fontId="55" fillId="0" borderId="12" xfId="100" applyNumberFormat="1" applyFont="1" applyFill="1" applyBorder="1" applyAlignment="1">
      <alignment horizontal="left" indent="1"/>
      <protection/>
    </xf>
    <xf numFmtId="1" fontId="55" fillId="0" borderId="21" xfId="99" applyNumberFormat="1" applyFont="1" applyFill="1" applyBorder="1" applyAlignment="1">
      <alignment horizontal="left" indent="1"/>
      <protection/>
    </xf>
    <xf numFmtId="1" fontId="55" fillId="0" borderId="11" xfId="100" applyNumberFormat="1" applyFont="1" applyFill="1" applyBorder="1" applyAlignment="1">
      <alignment horizontal="left" indent="1"/>
      <protection/>
    </xf>
    <xf numFmtId="1" fontId="55" fillId="0" borderId="22" xfId="99" applyNumberFormat="1" applyFont="1" applyFill="1" applyBorder="1" applyAlignment="1">
      <alignment horizontal="left" indent="1"/>
      <protection/>
    </xf>
    <xf numFmtId="0" fontId="12" fillId="0" borderId="18" xfId="99" applyFont="1" applyFill="1" applyBorder="1" applyAlignment="1">
      <alignment horizontal="left" indent="1"/>
      <protection/>
    </xf>
    <xf numFmtId="1" fontId="55" fillId="0" borderId="18" xfId="100" applyNumberFormat="1" applyFont="1" applyFill="1" applyBorder="1" applyAlignment="1">
      <alignment horizontal="left" indent="1"/>
      <protection/>
    </xf>
    <xf numFmtId="1" fontId="55" fillId="0" borderId="19" xfId="99" applyNumberFormat="1" applyFont="1" applyFill="1" applyBorder="1" applyAlignment="1">
      <alignment horizontal="left" indent="1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6" fillId="5" borderId="11" xfId="100" applyFont="1" applyFill="1" applyBorder="1">
      <alignment/>
      <protection/>
    </xf>
    <xf numFmtId="0" fontId="56" fillId="5" borderId="0" xfId="100" applyFont="1" applyFill="1" applyBorder="1">
      <alignment/>
      <protection/>
    </xf>
    <xf numFmtId="0" fontId="57" fillId="5" borderId="0" xfId="100" applyFont="1" applyFill="1" applyBorder="1">
      <alignment/>
      <protection/>
    </xf>
    <xf numFmtId="0" fontId="57" fillId="5" borderId="0" xfId="100" applyFont="1" applyFill="1" applyBorder="1" applyAlignment="1">
      <alignment horizontal="centerContinuous"/>
      <protection/>
    </xf>
    <xf numFmtId="0" fontId="12" fillId="5" borderId="0" xfId="100" applyFont="1" applyFill="1" applyBorder="1" applyAlignment="1">
      <alignment horizontal="centerContinuous"/>
      <protection/>
    </xf>
    <xf numFmtId="0" fontId="0" fillId="5" borderId="0" xfId="0" applyFont="1" applyFill="1" applyAlignment="1">
      <alignment horizontal="centerContinuous"/>
    </xf>
    <xf numFmtId="0" fontId="12" fillId="5" borderId="23" xfId="100" applyFont="1" applyFill="1" applyBorder="1" applyAlignment="1">
      <alignment horizontal="centerContinuous" vertical="top"/>
      <protection/>
    </xf>
    <xf numFmtId="0" fontId="0" fillId="5" borderId="0" xfId="0" applyFont="1" applyFill="1" applyAlignment="1">
      <alignment horizontal="centerContinuous" vertical="top"/>
    </xf>
    <xf numFmtId="0" fontId="12" fillId="5" borderId="0" xfId="100" applyFont="1" applyFill="1" applyBorder="1" applyAlignment="1">
      <alignment horizontal="centerContinuous" vertical="top"/>
      <protection/>
    </xf>
    <xf numFmtId="0" fontId="40" fillId="5" borderId="0" xfId="100" applyFont="1" applyFill="1" applyAlignment="1">
      <alignment horizontal="center"/>
      <protection/>
    </xf>
    <xf numFmtId="1" fontId="55" fillId="5" borderId="12" xfId="100" applyNumberFormat="1" applyFont="1" applyFill="1" applyBorder="1" applyAlignment="1">
      <alignment horizontal="left" indent="1"/>
      <protection/>
    </xf>
    <xf numFmtId="2" fontId="55" fillId="5" borderId="13" xfId="100" applyNumberFormat="1" applyFont="1" applyFill="1" applyBorder="1" applyAlignment="1">
      <alignment horizontal="center"/>
      <protection/>
    </xf>
    <xf numFmtId="1" fontId="55" fillId="5" borderId="11" xfId="100" applyNumberFormat="1" applyFont="1" applyFill="1" applyBorder="1" applyAlignment="1">
      <alignment horizontal="left" indent="1"/>
      <protection/>
    </xf>
    <xf numFmtId="1" fontId="55" fillId="5" borderId="13" xfId="100" applyNumberFormat="1" applyFont="1" applyFill="1" applyBorder="1" applyAlignment="1">
      <alignment horizontal="left" indent="1"/>
      <protection/>
    </xf>
    <xf numFmtId="0" fontId="55" fillId="5" borderId="12" xfId="100" applyFont="1" applyFill="1" applyBorder="1" applyAlignment="1">
      <alignment horizontal="left" indent="1"/>
      <protection/>
    </xf>
    <xf numFmtId="0" fontId="55" fillId="5" borderId="11" xfId="100" applyFont="1" applyFill="1" applyBorder="1" applyAlignment="1">
      <alignment horizontal="left" indent="1"/>
      <protection/>
    </xf>
    <xf numFmtId="0" fontId="55" fillId="5" borderId="13" xfId="100" applyFont="1" applyFill="1" applyBorder="1" applyAlignment="1">
      <alignment horizontal="left" indent="1"/>
      <protection/>
    </xf>
    <xf numFmtId="1" fontId="18" fillId="5" borderId="12" xfId="78" applyNumberFormat="1" applyFont="1" applyFill="1" applyBorder="1" applyAlignment="1">
      <alignment horizontal="left" indent="1"/>
    </xf>
    <xf numFmtId="1" fontId="18" fillId="5" borderId="11" xfId="78" applyNumberFormat="1" applyFont="1" applyFill="1" applyBorder="1" applyAlignment="1">
      <alignment horizontal="left" indent="1"/>
    </xf>
    <xf numFmtId="1" fontId="18" fillId="5" borderId="18" xfId="78" applyNumberFormat="1" applyFont="1" applyFill="1" applyBorder="1" applyAlignment="1">
      <alignment horizontal="left" indent="1"/>
    </xf>
    <xf numFmtId="1" fontId="55" fillId="5" borderId="26" xfId="100" applyNumberFormat="1" applyFont="1" applyFill="1" applyBorder="1" applyAlignment="1">
      <alignment horizontal="center"/>
      <protection/>
    </xf>
    <xf numFmtId="2" fontId="55" fillId="0" borderId="12" xfId="99" applyNumberFormat="1" applyFont="1" applyBorder="1" applyAlignment="1">
      <alignment horizontal="center"/>
      <protection/>
    </xf>
    <xf numFmtId="1" fontId="55" fillId="5" borderId="29" xfId="100" applyNumberFormat="1" applyFont="1" applyFill="1" applyBorder="1" applyAlignment="1">
      <alignment horizontal="center"/>
      <protection/>
    </xf>
    <xf numFmtId="0" fontId="55" fillId="0" borderId="21" xfId="99" applyFont="1" applyBorder="1">
      <alignment/>
      <protection/>
    </xf>
    <xf numFmtId="2" fontId="55" fillId="0" borderId="11" xfId="99" applyNumberFormat="1" applyFont="1" applyBorder="1" applyAlignment="1">
      <alignment horizontal="center"/>
      <protection/>
    </xf>
    <xf numFmtId="0" fontId="55" fillId="0" borderId="22" xfId="99" applyFont="1" applyBorder="1">
      <alignment/>
      <protection/>
    </xf>
    <xf numFmtId="2" fontId="55" fillId="0" borderId="18" xfId="99" applyNumberFormat="1" applyFont="1" applyBorder="1" applyAlignment="1">
      <alignment horizontal="center"/>
      <protection/>
    </xf>
    <xf numFmtId="0" fontId="55" fillId="0" borderId="19" xfId="99" applyFont="1" applyBorder="1">
      <alignment/>
      <protection/>
    </xf>
    <xf numFmtId="0" fontId="12" fillId="5" borderId="11" xfId="99" applyFont="1" applyFill="1" applyBorder="1" applyAlignment="1" quotePrefix="1">
      <alignment horizontal="center"/>
      <protection/>
    </xf>
    <xf numFmtId="1" fontId="55" fillId="5" borderId="30" xfId="100" applyNumberFormat="1" applyFont="1" applyFill="1" applyBorder="1" applyAlignment="1">
      <alignment horizontal="center"/>
      <protection/>
    </xf>
    <xf numFmtId="0" fontId="62" fillId="5" borderId="0" xfId="100" applyFont="1" applyFill="1" applyBorder="1" applyAlignment="1">
      <alignment horizontal="centerContinuous"/>
      <protection/>
    </xf>
    <xf numFmtId="0" fontId="63" fillId="5" borderId="23" xfId="100" applyFont="1" applyFill="1" applyBorder="1" applyAlignment="1">
      <alignment horizontal="centerContinuous" vertical="top"/>
      <protection/>
    </xf>
    <xf numFmtId="0" fontId="64" fillId="5" borderId="0" xfId="100" applyFont="1" applyFill="1" applyBorder="1">
      <alignment/>
      <protection/>
    </xf>
    <xf numFmtId="0" fontId="19" fillId="5" borderId="0" xfId="100" applyFont="1" applyFill="1" applyBorder="1" applyAlignment="1">
      <alignment horizontal="centerContinuous"/>
      <protection/>
    </xf>
    <xf numFmtId="1" fontId="55" fillId="5" borderId="18" xfId="100" applyNumberFormat="1" applyFont="1" applyFill="1" applyBorder="1" applyAlignment="1">
      <alignment horizontal="center"/>
      <protection/>
    </xf>
    <xf numFmtId="0" fontId="12" fillId="7" borderId="11" xfId="99" applyFont="1" applyFill="1" applyBorder="1" applyAlignment="1">
      <alignment horizontal="center"/>
      <protection/>
    </xf>
    <xf numFmtId="0" fontId="12" fillId="7" borderId="11" xfId="99" applyFont="1" applyFill="1" applyBorder="1" applyAlignment="1">
      <alignment horizontal="center"/>
      <protection/>
    </xf>
    <xf numFmtId="49" fontId="55" fillId="6" borderId="14" xfId="100" applyNumberFormat="1" applyFont="1" applyFill="1" applyBorder="1" applyAlignment="1">
      <alignment horizontal="center" vertical="top" wrapText="1"/>
      <protection/>
    </xf>
    <xf numFmtId="0" fontId="55" fillId="5" borderId="12" xfId="100" applyFont="1" applyFill="1" applyBorder="1">
      <alignment/>
      <protection/>
    </xf>
    <xf numFmtId="0" fontId="55" fillId="5" borderId="11" xfId="100" applyFont="1" applyFill="1" applyBorder="1">
      <alignment/>
      <protection/>
    </xf>
    <xf numFmtId="0" fontId="55" fillId="5" borderId="13" xfId="100" applyFont="1" applyFill="1" applyBorder="1">
      <alignment/>
      <protection/>
    </xf>
    <xf numFmtId="0" fontId="0" fillId="0" borderId="0" xfId="0" applyAlignment="1">
      <alignment horizontal="center"/>
    </xf>
    <xf numFmtId="0" fontId="55" fillId="6" borderId="9" xfId="100" applyFont="1" applyFill="1" applyBorder="1" applyAlignment="1">
      <alignment horizontal="center" vertical="center" wrapText="1"/>
      <protection/>
    </xf>
    <xf numFmtId="0" fontId="55" fillId="6" borderId="14" xfId="100" applyFont="1" applyFill="1" applyBorder="1" applyAlignment="1">
      <alignment horizontal="center" vertical="center" wrapText="1"/>
      <protection/>
    </xf>
    <xf numFmtId="0" fontId="55" fillId="6" borderId="14" xfId="100" applyFont="1" applyFill="1" applyBorder="1" applyAlignment="1">
      <alignment horizontal="center" vertical="center"/>
      <protection/>
    </xf>
    <xf numFmtId="49" fontId="55" fillId="6" borderId="9" xfId="100" applyNumberFormat="1" applyFont="1" applyFill="1" applyBorder="1" applyAlignment="1">
      <alignment horizontal="center" vertical="center" wrapText="1"/>
      <protection/>
    </xf>
    <xf numFmtId="49" fontId="55" fillId="6" borderId="14" xfId="100" applyNumberFormat="1" applyFont="1" applyFill="1" applyBorder="1" applyAlignment="1">
      <alignment horizontal="center" vertical="center" wrapText="1"/>
      <protection/>
    </xf>
    <xf numFmtId="0" fontId="57" fillId="6" borderId="9" xfId="100" applyFont="1" applyFill="1" applyBorder="1" applyAlignment="1">
      <alignment horizontal="center" vertical="center" wrapText="1"/>
      <protection/>
    </xf>
    <xf numFmtId="0" fontId="57" fillId="6" borderId="14" xfId="100" applyFont="1" applyFill="1" applyBorder="1" applyAlignment="1">
      <alignment horizontal="center" vertical="center" wrapText="1"/>
      <protection/>
    </xf>
    <xf numFmtId="0" fontId="40" fillId="5" borderId="0" xfId="100" applyFont="1" applyFill="1" applyBorder="1" applyAlignment="1">
      <alignment horizontal="right"/>
      <protection/>
    </xf>
    <xf numFmtId="0" fontId="59" fillId="5" borderId="0" xfId="100" applyFont="1" applyFill="1" applyBorder="1" applyAlignment="1">
      <alignment horizontal="center"/>
      <protection/>
    </xf>
    <xf numFmtId="0" fontId="40" fillId="5" borderId="0" xfId="100" applyFont="1" applyFill="1" applyBorder="1" applyAlignment="1">
      <alignment horizontal="center"/>
      <protection/>
    </xf>
    <xf numFmtId="0" fontId="40" fillId="5" borderId="0" xfId="100" applyFont="1" applyFill="1" applyAlignment="1">
      <alignment horizontal="center"/>
      <protection/>
    </xf>
    <xf numFmtId="0" fontId="55" fillId="6" borderId="3" xfId="100" applyFont="1" applyFill="1" applyBorder="1" applyAlignment="1">
      <alignment horizontal="center" vertical="center" wrapText="1"/>
      <protection/>
    </xf>
    <xf numFmtId="0" fontId="19" fillId="6" borderId="3" xfId="100" applyFill="1" applyBorder="1" applyAlignment="1">
      <alignment horizontal="center" vertical="center" wrapText="1"/>
      <protection/>
    </xf>
    <xf numFmtId="0" fontId="55" fillId="6" borderId="9" xfId="100" applyFont="1" applyFill="1" applyBorder="1" applyAlignment="1">
      <alignment horizontal="center"/>
      <protection/>
    </xf>
    <xf numFmtId="0" fontId="55" fillId="6" borderId="14" xfId="100" applyFont="1" applyFill="1" applyBorder="1" applyAlignment="1">
      <alignment horizontal="center"/>
      <protection/>
    </xf>
    <xf numFmtId="49" fontId="55" fillId="6" borderId="9" xfId="100" applyNumberFormat="1" applyFont="1" applyFill="1" applyBorder="1" applyAlignment="1">
      <alignment horizontal="center" vertical="top" wrapText="1"/>
      <protection/>
    </xf>
    <xf numFmtId="0" fontId="55" fillId="6" borderId="31" xfId="99" applyFont="1" applyFill="1" applyBorder="1" applyAlignment="1">
      <alignment horizontal="center" vertical="center" wrapText="1"/>
      <protection/>
    </xf>
    <xf numFmtId="0" fontId="12" fillId="6" borderId="3" xfId="99" applyFont="1" applyFill="1" applyBorder="1" applyAlignment="1">
      <alignment horizontal="center" vertical="center" wrapText="1"/>
      <protection/>
    </xf>
    <xf numFmtId="0" fontId="12" fillId="6" borderId="31" xfId="99" applyFont="1" applyFill="1" applyBorder="1" applyAlignment="1">
      <alignment horizontal="center" vertical="center" wrapText="1"/>
      <protection/>
    </xf>
    <xf numFmtId="0" fontId="55" fillId="6" borderId="3" xfId="99" applyFont="1" applyFill="1" applyBorder="1" applyAlignment="1">
      <alignment horizontal="center" vertical="center" wrapText="1"/>
      <protection/>
    </xf>
    <xf numFmtId="0" fontId="55" fillId="6" borderId="32" xfId="99" applyFont="1" applyFill="1" applyBorder="1" applyAlignment="1">
      <alignment horizontal="center" vertical="center" wrapText="1"/>
      <protection/>
    </xf>
    <xf numFmtId="0" fontId="55" fillId="6" borderId="20" xfId="99" applyFont="1" applyFill="1" applyBorder="1" applyAlignment="1">
      <alignment horizontal="center" vertical="center" wrapText="1"/>
      <protection/>
    </xf>
    <xf numFmtId="0" fontId="55" fillId="6" borderId="33" xfId="99" applyFont="1" applyFill="1" applyBorder="1" applyAlignment="1">
      <alignment horizontal="center" vertical="center" wrapText="1"/>
      <protection/>
    </xf>
    <xf numFmtId="0" fontId="12" fillId="6" borderId="34" xfId="99" applyFont="1" applyFill="1" applyBorder="1" applyAlignment="1">
      <alignment horizontal="center" vertical="center" wrapText="1"/>
      <protection/>
    </xf>
    <xf numFmtId="0" fontId="55" fillId="6" borderId="35" xfId="99" applyFont="1" applyFill="1" applyBorder="1" applyAlignment="1">
      <alignment horizontal="center" vertical="center" wrapText="1"/>
      <protection/>
    </xf>
    <xf numFmtId="0" fontId="55" fillId="6" borderId="36" xfId="99" applyFont="1" applyFill="1" applyBorder="1" applyAlignment="1">
      <alignment horizontal="center" vertical="center" wrapText="1"/>
      <protection/>
    </xf>
    <xf numFmtId="0" fontId="59" fillId="0" borderId="0" xfId="99" applyFont="1" applyAlignment="1">
      <alignment horizontal="center"/>
      <protection/>
    </xf>
    <xf numFmtId="0" fontId="12" fillId="6" borderId="32" xfId="99" applyFont="1" applyFill="1" applyBorder="1" applyAlignment="1">
      <alignment horizontal="center" vertical="center" wrapText="1"/>
      <protection/>
    </xf>
    <xf numFmtId="0" fontId="59" fillId="0" borderId="0" xfId="99" applyFont="1" applyAlignment="1">
      <alignment horizontal="left"/>
      <protection/>
    </xf>
    <xf numFmtId="0" fontId="1" fillId="0" borderId="28" xfId="99" applyFont="1" applyBorder="1" applyAlignment="1">
      <alignment horizontal="left" vertical="top"/>
      <protection/>
    </xf>
  </cellXfs>
  <cellStyles count="145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•W_’·Šú‰p•¶" xfId="24"/>
    <cellStyle name="1" xfId="25"/>
    <cellStyle name="2" xfId="26"/>
    <cellStyle name="3" xfId="27"/>
    <cellStyle name="4" xfId="28"/>
    <cellStyle name="6_x0000__x0000__x0000__x0002_¯ög6hÅ‡6_x0000__x0000__x0000__x0002_¹_x0000_ß_x0008_,Ñ‡6_x0000__x0000__x0000__x0002_…#×&gt;Ò ‡6_x0000__x0000__x0000__x0002_é_x0007_ß_x0008__x001C__x000B__x001E__x0000__x0000__x0000__x0000__x0000_&#10;_x0000__x0001__x0000__x0000__x0000__x0000__x0000__x0000__x0000__x0014__x0000__x0001__x0000__x0000__x0000__x0000__x0000__x0000__x0000__x001E__x0000_fB_x000F_c_x0000__x0000__x0000__x0000__x0018_I¿_x0008_v_x0010_‡6Ö_x0002_Ÿ6_x0000__x0000__x0000__x0000__x0015_l_x0000__x0000_Õm_x0000__x0000__x0000__x0000__x0000__x0000__x0000__x0000__x0000__x0000__x0000__x0000__x0000__x0000__x0001__x0000__x0000__x0000__x0000__x0000__x0000__x0000__x0000__x0000__x0001__x0000__x0001__x0000__x0001__x0000_" xfId="29"/>
    <cellStyle name="ÅëÈ­ [0]_¿ì¹°Åë" xfId="30"/>
    <cellStyle name="AeE­ [0]_INQUIRY ¿µ¾÷AßAø " xfId="31"/>
    <cellStyle name="ÅëÈ­_¿ì¹°Åë" xfId="32"/>
    <cellStyle name="AeE­_INQUIRY ¿µ¾÷AßAø " xfId="33"/>
    <cellStyle name="ÄÞ¸¶ [0]_¿ì¹°Åë" xfId="34"/>
    <cellStyle name="AÞ¸¶ [0]_INQUIRY ¿?¾÷AßAø " xfId="35"/>
    <cellStyle name="ÄÞ¸¶_¿ì¹°Åë" xfId="36"/>
    <cellStyle name="AÞ¸¶_INQUIRY ¿?¾÷AßAø " xfId="37"/>
    <cellStyle name="C?AØ_¿?¾÷CoE² " xfId="38"/>
    <cellStyle name="Ç¥ÁØ_´çÃÊ±¸ÀÔ»ý»ê" xfId="39"/>
    <cellStyle name="C￥AØ_¿μ¾÷CoE² " xfId="40"/>
    <cellStyle name="Ç¥ÁØ_MARSHALL TEST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omma" xfId="50"/>
    <cellStyle name="Comma [0]" xfId="51"/>
    <cellStyle name="Comma [00]" xfId="52"/>
    <cellStyle name="comma zerodec" xfId="53"/>
    <cellStyle name="Comma0" xfId="54"/>
    <cellStyle name="Currency" xfId="55"/>
    <cellStyle name="Currency [0]" xfId="56"/>
    <cellStyle name="Currency [00]" xfId="57"/>
    <cellStyle name="Currency0" xfId="58"/>
    <cellStyle name="Currency1" xfId="59"/>
    <cellStyle name="Date" xfId="60"/>
    <cellStyle name="Date Short" xfId="61"/>
    <cellStyle name="Dollar (zero dec)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Fixed" xfId="68"/>
    <cellStyle name="Followed Hyperlink" xfId="69"/>
    <cellStyle name="Grey" xfId="70"/>
    <cellStyle name="Header1" xfId="71"/>
    <cellStyle name="Header2" xfId="72"/>
    <cellStyle name="Heading 1" xfId="73"/>
    <cellStyle name="Heading 2" xfId="74"/>
    <cellStyle name="HEADING1" xfId="75"/>
    <cellStyle name="HEADING2" xfId="76"/>
    <cellStyle name="Hoa-Scholl" xfId="77"/>
    <cellStyle name="Hyperlink" xfId="78"/>
    <cellStyle name="Input" xfId="79"/>
    <cellStyle name="Input [yellow]" xfId="80"/>
    <cellStyle name="Input_Book1" xfId="81"/>
    <cellStyle name="khanh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Millares [0]_Well Timing" xfId="88"/>
    <cellStyle name="Millares_Well Timing" xfId="89"/>
    <cellStyle name="Moneda [0]_Well Timing" xfId="90"/>
    <cellStyle name="Moneda_Well Timing" xfId="91"/>
    <cellStyle name="Monétaire [0]_TARIFFS DB" xfId="92"/>
    <cellStyle name="Monétaire_TARIFFS DB" xfId="93"/>
    <cellStyle name="n" xfId="94"/>
    <cellStyle name="New Times Roman" xfId="95"/>
    <cellStyle name="no dec" xfId="96"/>
    <cellStyle name="Normal - Style1" xfId="97"/>
    <cellStyle name="Normal_BDK10BK7L1" xfId="98"/>
    <cellStyle name="Normal_BDK10BK7L2" xfId="99"/>
    <cellStyle name="Normal_Sheet1" xfId="100"/>
    <cellStyle name="oft Excel]&#13;&#10;Comment=open=/f ‚ðw’è‚·‚é‚ÆAƒ†[ƒU[’è‹`ŠÖ”‚ðŠÖ”“\‚è•t‚¯‚Ìˆê——‚É“o˜^‚·‚é‚±‚Æ‚ª‚Å‚«‚Ü‚·B&#13;&#10;Maximized" xfId="101"/>
    <cellStyle name="oft Excel]&#13;&#10;Comment=The open=/f lines load custom functions into the Paste Function list.&#13;&#10;Maximized=2&#13;&#10;Basics=1&#13;&#10;A" xfId="102"/>
    <cellStyle name="oft Excel]&#13;&#10;Comment=The open=/f lines load custom functions into the Paste Function list.&#13;&#10;Maximized=3&#13;&#10;Basics=1&#13;&#10;A" xfId="103"/>
    <cellStyle name="Percent" xfId="104"/>
    <cellStyle name="Percent [0]" xfId="105"/>
    <cellStyle name="Percent [00]" xfId="106"/>
    <cellStyle name="Percent [2]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pricing" xfId="113"/>
    <cellStyle name="PSChar" xfId="114"/>
    <cellStyle name="PSHeading" xfId="115"/>
    <cellStyle name="s]&#13;&#10;spooler=yes&#13;&#10;load=&#13;&#10;Beep=yes&#13;&#10;NullPort=None&#13;&#10;BorderWidth=3&#13;&#10;CursorBlinkRate=1200&#13;&#10;DoubleClickSpeed=452&#13;&#10;Programs=co" xfId="116"/>
    <cellStyle name="T" xfId="117"/>
    <cellStyle name="Text Indent A" xfId="118"/>
    <cellStyle name="Text Indent B" xfId="119"/>
    <cellStyle name="Text Indent C" xfId="120"/>
    <cellStyle name="th" xfId="121"/>
    <cellStyle name="þ_x001D_ð¤_x000C_¯þ_x0014_&#13;¨þU_x0001_À_x0004_ _x0015__x000F__x0001__x0001__x0000__x0002_ÿÿÿÿÿÿÿÿÿÿÿÿÿÿÿ¯_x0000_(_x0002__x001D__x0017_ _x0000__x0000__x0000_º%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&#13;U&#13;H\D2&#13;D2\DEMO.MSC&#13;S;C:\DOS;C:\HANH\D3;C:\HANH\D2;C:\NC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2"/>
    <cellStyle name="þ_x001D_ð·_x000C_æþ'&#13;ßþU_x0001_Ø_x0005_ü_x0014__x0007__x0001__x0001__x0000__x0002_ÿÿÿÿÿÿÿÿÿÿÿÿÿÿÿ¯_x0000_(_x0002__x001E__x0016_ _x0000__x0000__x0000_¼$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C:\WINDOWS\&#13;V&#13;S\TEMP&#13;NC;C:\NU;C:\VIRUS;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3"/>
    <cellStyle name="þ_x001D_ðK_x000C_Fý_x001B_&#13;9ýU_x0001_Ð_x0008_¦)_x0007__x0001__x0001__x0000__x0002_ÿÿÿÿÿÿÿÿÿÿÿÿÿÿÿ¯_x0000_(_x0002_$- _x0000__x0000__x0000_&amp;&lt;ÿÿÿÿ_x0000__x0000_Î_x0005__x0006__x0014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.&#13;_DELL2\VOL1:NET_CONF\MESSAGE2.TXT&#13;AMAMOTO&#13;\HYPERION\HYPPROG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4"/>
    <cellStyle name="Total" xfId="125"/>
    <cellStyle name="VANG1" xfId="126"/>
    <cellStyle name="viet" xfId="127"/>
    <cellStyle name="viet2" xfId="128"/>
    <cellStyle name="vnhead1" xfId="129"/>
    <cellStyle name="vnhead3" xfId="130"/>
    <cellStyle name="vntxt1" xfId="131"/>
    <cellStyle name="vntxt2" xfId="132"/>
    <cellStyle name="xuan" xfId="133"/>
    <cellStyle name=" [0.00]_ Att. 1- Cover" xfId="134"/>
    <cellStyle name="_ Att. 1- Cover" xfId="135"/>
    <cellStyle name="?_ Att. 1- Cover" xfId="136"/>
    <cellStyle name="똿뗦먛귟 [0.00]_PRODUCT DETAIL Q1" xfId="137"/>
    <cellStyle name="똿뗦먛귟_PRODUCT DETAIL Q1" xfId="138"/>
    <cellStyle name="믅됞 [0.00]_PRODUCT DETAIL Q1" xfId="139"/>
    <cellStyle name="믅됞_PRODUCT DETAIL Q1" xfId="140"/>
    <cellStyle name="백분율_95" xfId="141"/>
    <cellStyle name="뷭?_BOOKSHIP" xfId="142"/>
    <cellStyle name="콤마 [0]_1202" xfId="143"/>
    <cellStyle name="콤마_1202" xfId="144"/>
    <cellStyle name="통화 [0]_1202" xfId="145"/>
    <cellStyle name="통화_1202" xfId="146"/>
    <cellStyle name="표준_(정보부문)월별인원계획" xfId="147"/>
    <cellStyle name="一般_00Q3902REV.1" xfId="148"/>
    <cellStyle name="千分位[0]_00Q3902REV.1" xfId="149"/>
    <cellStyle name="千分位_00Q3902REV.1" xfId="150"/>
    <cellStyle name="標準_機器ﾘｽト (2)" xfId="151"/>
    <cellStyle name="貨幣 [0]_00Q3902REV.1" xfId="152"/>
    <cellStyle name="貨幣[0]_BRE" xfId="153"/>
    <cellStyle name="貨幣_00Q3902REV.1" xfId="15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workbookViewId="0" topLeftCell="S1">
      <selection activeCell="O7" sqref="O7:O56"/>
    </sheetView>
  </sheetViews>
  <sheetFormatPr defaultColWidth="9.140625" defaultRowHeight="12.75"/>
  <cols>
    <col min="1" max="2" width="4.140625" style="0" customWidth="1"/>
    <col min="3" max="3" width="13.00390625" style="0" customWidth="1"/>
    <col min="4" max="4" width="6.7109375" style="0" customWidth="1"/>
    <col min="5" max="5" width="6.28125" style="0" customWidth="1"/>
    <col min="6" max="6" width="5.7109375" style="0" customWidth="1"/>
    <col min="7" max="7" width="7.421875" style="0" customWidth="1"/>
    <col min="8" max="8" width="5.57421875" style="0" customWidth="1"/>
    <col min="9" max="9" width="7.00390625" style="0" customWidth="1"/>
    <col min="10" max="10" width="7.57421875" style="0" customWidth="1"/>
    <col min="11" max="12" width="6.57421875" style="0" customWidth="1"/>
    <col min="13" max="13" width="6.00390625" style="0" customWidth="1"/>
    <col min="14" max="14" width="5.7109375" style="0" customWidth="1"/>
    <col min="15" max="15" width="6.8515625" style="0" customWidth="1"/>
    <col min="16" max="16" width="4.57421875" style="0" customWidth="1"/>
    <col min="17" max="17" width="4.8515625" style="0" customWidth="1"/>
    <col min="18" max="18" width="12.140625" style="0" customWidth="1"/>
    <col min="19" max="19" width="7.140625" style="0" customWidth="1"/>
    <col min="20" max="20" width="6.7109375" style="0" customWidth="1"/>
    <col min="21" max="21" width="5.8515625" style="0" customWidth="1"/>
    <col min="22" max="22" width="6.140625" style="0" customWidth="1"/>
    <col min="23" max="23" width="5.140625" style="0" customWidth="1"/>
    <col min="24" max="24" width="6.00390625" style="0" customWidth="1"/>
    <col min="25" max="26" width="6.7109375" style="0" customWidth="1"/>
    <col min="27" max="27" width="7.00390625" style="0" customWidth="1"/>
    <col min="28" max="28" width="6.8515625" style="0" customWidth="1"/>
    <col min="29" max="29" width="5.7109375" style="0" customWidth="1"/>
    <col min="31" max="31" width="7.7109375" style="0" customWidth="1"/>
    <col min="32" max="32" width="7.421875" style="0" customWidth="1"/>
    <col min="33" max="33" width="16.57421875" style="0" customWidth="1"/>
    <col min="34" max="34" width="11.421875" style="0" customWidth="1"/>
    <col min="35" max="35" width="11.8515625" style="0" customWidth="1"/>
    <col min="36" max="36" width="15.57421875" style="0" customWidth="1"/>
    <col min="37" max="37" width="15.28125" style="0" customWidth="1"/>
    <col min="38" max="38" width="12.8515625" style="0" customWidth="1"/>
  </cols>
  <sheetData>
    <row r="1" spans="1:41" ht="18.75" customHeight="1">
      <c r="A1" s="181" t="s">
        <v>0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50" t="s">
        <v>0</v>
      </c>
      <c r="Q1" s="150"/>
      <c r="R1" s="150"/>
      <c r="S1" s="150"/>
      <c r="AD1" s="88"/>
      <c r="AE1" s="150" t="s">
        <v>0</v>
      </c>
      <c r="AF1" s="150"/>
      <c r="AG1" s="150"/>
      <c r="AH1" s="150"/>
      <c r="AI1" s="150"/>
      <c r="AJ1" s="150"/>
      <c r="AK1" s="150"/>
      <c r="AL1" s="88"/>
      <c r="AN1" s="88"/>
      <c r="AO1" s="88"/>
    </row>
    <row r="2" spans="1:41" ht="16.5" customHeight="1">
      <c r="A2" s="65" t="s">
        <v>152</v>
      </c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51" t="s">
        <v>140</v>
      </c>
      <c r="Q2" s="151"/>
      <c r="R2" s="151"/>
      <c r="S2" s="88"/>
      <c r="AD2" s="88"/>
      <c r="AE2" s="151" t="s">
        <v>140</v>
      </c>
      <c r="AF2" s="151"/>
      <c r="AG2" s="151"/>
      <c r="AH2" s="88"/>
      <c r="AI2" s="88"/>
      <c r="AJ2" s="88"/>
      <c r="AK2" s="88"/>
      <c r="AL2" s="88"/>
      <c r="AN2" s="88"/>
      <c r="AO2" s="88"/>
    </row>
    <row r="3" spans="1:41" ht="16.5" customHeight="1">
      <c r="A3" s="179" t="s">
        <v>164</v>
      </c>
      <c r="B3" s="67"/>
      <c r="C3" s="67"/>
      <c r="D3" s="68"/>
      <c r="E3" s="67"/>
      <c r="F3" s="67"/>
      <c r="G3" s="67"/>
      <c r="H3" s="67"/>
      <c r="I3" s="67"/>
      <c r="J3" s="67"/>
      <c r="K3" s="67"/>
      <c r="L3" s="182" t="s">
        <v>158</v>
      </c>
      <c r="M3" s="67"/>
      <c r="N3" s="182" t="s">
        <v>157</v>
      </c>
      <c r="O3" s="67"/>
      <c r="P3" s="152" t="s">
        <v>165</v>
      </c>
      <c r="Q3" s="153"/>
      <c r="R3" s="153"/>
      <c r="S3" s="154"/>
      <c r="AD3" s="153" t="s">
        <v>166</v>
      </c>
      <c r="AE3" s="152" t="s">
        <v>167</v>
      </c>
      <c r="AF3" s="153"/>
      <c r="AG3" s="153"/>
      <c r="AH3" s="154"/>
      <c r="AI3" s="154"/>
      <c r="AJ3" s="154"/>
      <c r="AK3" s="154"/>
      <c r="AL3" s="153"/>
      <c r="AN3" s="153"/>
      <c r="AO3" s="153"/>
    </row>
    <row r="4" spans="1:41" ht="18">
      <c r="A4" s="180" t="s">
        <v>78</v>
      </c>
      <c r="B4" s="69"/>
      <c r="C4" s="69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55" t="s">
        <v>162</v>
      </c>
      <c r="Q4" s="155"/>
      <c r="R4" s="155"/>
      <c r="S4" s="156"/>
      <c r="AD4" s="157"/>
      <c r="AE4" s="155" t="s">
        <v>78</v>
      </c>
      <c r="AF4" s="155"/>
      <c r="AG4" s="155"/>
      <c r="AH4" s="156"/>
      <c r="AI4" s="156"/>
      <c r="AJ4" s="156"/>
      <c r="AK4" s="156"/>
      <c r="AL4" s="155"/>
      <c r="AN4" s="157"/>
      <c r="AO4" s="157"/>
    </row>
    <row r="5" spans="1:38" ht="25.5" customHeight="1">
      <c r="A5" s="191" t="s">
        <v>93</v>
      </c>
      <c r="B5" s="191" t="s">
        <v>94</v>
      </c>
      <c r="C5" s="191" t="s">
        <v>95</v>
      </c>
      <c r="D5" s="191" t="s">
        <v>1</v>
      </c>
      <c r="E5" s="90" t="s">
        <v>153</v>
      </c>
      <c r="F5" s="89" t="s">
        <v>102</v>
      </c>
      <c r="G5" s="89" t="s">
        <v>106</v>
      </c>
      <c r="H5" s="90" t="s">
        <v>103</v>
      </c>
      <c r="I5" s="90" t="s">
        <v>154</v>
      </c>
      <c r="J5" s="90" t="s">
        <v>155</v>
      </c>
      <c r="K5" s="90" t="s">
        <v>151</v>
      </c>
      <c r="L5" s="90" t="s">
        <v>156</v>
      </c>
      <c r="M5" s="191" t="s">
        <v>79</v>
      </c>
      <c r="N5" s="191" t="s">
        <v>80</v>
      </c>
      <c r="O5" s="191" t="s">
        <v>81</v>
      </c>
      <c r="P5" s="191" t="s">
        <v>93</v>
      </c>
      <c r="Q5" s="191" t="s">
        <v>94</v>
      </c>
      <c r="R5" s="191" t="s">
        <v>95</v>
      </c>
      <c r="S5" s="191" t="s">
        <v>1</v>
      </c>
      <c r="T5" s="89" t="s">
        <v>133</v>
      </c>
      <c r="U5" s="89" t="s">
        <v>131</v>
      </c>
      <c r="V5" s="90" t="s">
        <v>159</v>
      </c>
      <c r="W5" s="89" t="s">
        <v>134</v>
      </c>
      <c r="X5" s="90" t="s">
        <v>160</v>
      </c>
      <c r="Y5" s="90" t="s">
        <v>136</v>
      </c>
      <c r="Z5" s="89" t="s">
        <v>137</v>
      </c>
      <c r="AA5" s="191" t="s">
        <v>161</v>
      </c>
      <c r="AB5" s="194" t="s">
        <v>145</v>
      </c>
      <c r="AC5" s="90" t="s">
        <v>163</v>
      </c>
      <c r="AD5" s="196" t="s">
        <v>144</v>
      </c>
      <c r="AE5" s="191" t="s">
        <v>93</v>
      </c>
      <c r="AF5" s="191" t="s">
        <v>94</v>
      </c>
      <c r="AG5" s="191" t="s">
        <v>95</v>
      </c>
      <c r="AH5" s="191" t="s">
        <v>1</v>
      </c>
      <c r="AI5" s="191" t="s">
        <v>2</v>
      </c>
      <c r="AJ5" s="191" t="s">
        <v>146</v>
      </c>
      <c r="AK5" s="191" t="s">
        <v>147</v>
      </c>
      <c r="AL5" s="191" t="s">
        <v>148</v>
      </c>
    </row>
    <row r="6" spans="1:38" ht="18" customHeight="1">
      <c r="A6" s="192"/>
      <c r="B6" s="192"/>
      <c r="C6" s="192"/>
      <c r="D6" s="192"/>
      <c r="E6" s="91" t="s">
        <v>99</v>
      </c>
      <c r="F6" s="91" t="s">
        <v>100</v>
      </c>
      <c r="G6" s="91" t="s">
        <v>101</v>
      </c>
      <c r="H6" s="91" t="s">
        <v>99</v>
      </c>
      <c r="I6" s="91" t="s">
        <v>99</v>
      </c>
      <c r="J6" s="91" t="s">
        <v>99</v>
      </c>
      <c r="K6" s="91" t="s">
        <v>100</v>
      </c>
      <c r="L6" s="91" t="s">
        <v>99</v>
      </c>
      <c r="M6" s="192"/>
      <c r="N6" s="192"/>
      <c r="O6" s="192"/>
      <c r="P6" s="192"/>
      <c r="Q6" s="192"/>
      <c r="R6" s="192"/>
      <c r="S6" s="192"/>
      <c r="T6" s="91" t="s">
        <v>99</v>
      </c>
      <c r="U6" s="91" t="s">
        <v>100</v>
      </c>
      <c r="V6" s="91" t="s">
        <v>99</v>
      </c>
      <c r="W6" s="91" t="s">
        <v>100</v>
      </c>
      <c r="X6" s="91" t="s">
        <v>99</v>
      </c>
      <c r="Y6" s="91" t="s">
        <v>99</v>
      </c>
      <c r="Z6" s="91" t="s">
        <v>99</v>
      </c>
      <c r="AA6" s="193"/>
      <c r="AB6" s="195"/>
      <c r="AC6" s="91"/>
      <c r="AD6" s="197"/>
      <c r="AE6" s="192"/>
      <c r="AF6" s="192"/>
      <c r="AG6" s="192"/>
      <c r="AH6" s="192"/>
      <c r="AI6" s="192"/>
      <c r="AJ6" s="192"/>
      <c r="AK6" s="192"/>
      <c r="AL6" s="192"/>
    </row>
    <row r="7" spans="1:38" ht="12.75">
      <c r="A7" s="73">
        <v>1</v>
      </c>
      <c r="B7" s="7">
        <v>1</v>
      </c>
      <c r="C7" s="75" t="s">
        <v>3</v>
      </c>
      <c r="D7" s="75" t="s">
        <v>4</v>
      </c>
      <c r="E7" s="31">
        <f>BDK10AK5L1!J7</f>
        <v>7.799999999999999</v>
      </c>
      <c r="F7" s="11">
        <f>BDK10AK5L1!P7</f>
        <v>7.699999999999999</v>
      </c>
      <c r="G7" s="31">
        <f>BDK10AK5L1!Y7</f>
        <v>8.55</v>
      </c>
      <c r="H7" s="11">
        <f>BDK10AK5L1!AD7</f>
        <v>6.799999999999999</v>
      </c>
      <c r="I7" s="11">
        <f>BDK10AK5L1!AN7</f>
        <v>6.499999999999999</v>
      </c>
      <c r="J7" s="11">
        <f>BDK10AK5L2!AS7</f>
        <v>5.799999999999999</v>
      </c>
      <c r="K7" s="11">
        <f>BDK10AK5L2!BD7</f>
        <v>6.699999999999999</v>
      </c>
      <c r="L7" s="11">
        <f>BDK10AK5L1!BI7</f>
        <v>7.699999999999999</v>
      </c>
      <c r="M7" s="11">
        <f>SUM(E7*3+F7*4+G7*2+H7*3+I7*3+J7*3+K7*4+L7*3)</f>
        <v>178.49999999999997</v>
      </c>
      <c r="N7" s="8">
        <f>M7/25</f>
        <v>7.139999999999999</v>
      </c>
      <c r="O7" s="187" t="str">
        <f>IF(N7&gt;=9,"XuÊt s¾c",IF(AND(N7&lt;9,N7&gt;=8),"Giái",IF(AND(N7&lt;8,N7&gt;=7),"Kh¸",IF(AND(N7&lt;7,N7&gt;=6),"TB Kh¸",IF(AND(N7&lt;6,N7&gt;=5),"Trung b×nh",IF(AND(N7&lt;5,N7&gt;=4),"YÕu","KÐm"))))))</f>
        <v>Kh¸</v>
      </c>
      <c r="P7" s="73">
        <v>1</v>
      </c>
      <c r="Q7" s="7">
        <v>1</v>
      </c>
      <c r="R7" s="75" t="s">
        <v>3</v>
      </c>
      <c r="S7" s="75" t="s">
        <v>4</v>
      </c>
      <c r="T7" s="31">
        <f>'DTBCK6-l2'!F7</f>
        <v>7.3999999999999995</v>
      </c>
      <c r="U7" s="169">
        <f>'BDK10AK6-1'!P7</f>
        <v>7.225</v>
      </c>
      <c r="V7" s="31">
        <f>'DTBCK6-l2'!H7</f>
        <v>6.299999999999999</v>
      </c>
      <c r="W7" s="11">
        <f>'BDK10AK6-1'!AF7</f>
        <v>6.074999999999999</v>
      </c>
      <c r="X7" s="11">
        <f>'DTBCK6-l2'!J7</f>
        <v>5.5</v>
      </c>
      <c r="Y7" s="11">
        <f>'BDK10AK6-1'!AU7</f>
        <v>8.1</v>
      </c>
      <c r="Z7" s="11">
        <f>'DTBCK6-l2'!L7</f>
        <v>7</v>
      </c>
      <c r="AA7" s="11">
        <f>'BDK10AK6-1'!BF7</f>
        <v>9</v>
      </c>
      <c r="AB7" s="11">
        <f>SUM(T7*3+U7*4+V7*3+W7*4+X7*3+Y7*3+Z7*3+AA7*2)</f>
        <v>174.1</v>
      </c>
      <c r="AC7" s="8">
        <f>AB7/25</f>
        <v>6.9639999999999995</v>
      </c>
      <c r="AD7" s="159" t="str">
        <f>IF(AC7&gt;=9,"Xuất sắc",IF(AND(AC7&gt;=8,AC7&lt;9),"Giỏi",IF(AND(AC7&gt;=7,AC7&lt;8),"Khá",IF(AND(AC7&gt;=6,AC7&lt;7),"TB Khá",IF(AND(AC7&gt;=5,AC7&lt;6),"Trung Bình",IF(AND(AC7&gt;=4,AC7&lt;5),"Yếu","Kém"))))))</f>
        <v>TB Khá</v>
      </c>
      <c r="AE7" s="73">
        <v>1</v>
      </c>
      <c r="AF7" s="7">
        <v>1</v>
      </c>
      <c r="AG7" s="75" t="s">
        <v>3</v>
      </c>
      <c r="AH7" s="75" t="s">
        <v>4</v>
      </c>
      <c r="AI7" s="75"/>
      <c r="AJ7" s="11">
        <f aca="true" t="shared" si="0" ref="AJ7:AJ38">SUM(M7+AB7)</f>
        <v>352.59999999999997</v>
      </c>
      <c r="AK7" s="8">
        <f>AJ7/50</f>
        <v>7.052</v>
      </c>
      <c r="AL7" s="163" t="str">
        <f>IF(AK7&gt;=9,"Xuất sắc",IF(AND(AK7&lt;9,AK7&gt;=8),"Giỏi",IF(AND(AK7&gt;=7,AK7&lt;8),"Khá",IF(AND(AK7&gt;=6,AK7&lt;7),"TB Khá",IF(AND(AK7&gt;=5,AK7&lt;6),"TB",IF(AND(AK7&gt;=4,AK7&lt;5),"Yếu","kém"))))))</f>
        <v>Khá</v>
      </c>
    </row>
    <row r="8" spans="1:38" ht="12.75">
      <c r="A8" s="76">
        <v>2</v>
      </c>
      <c r="B8" s="77">
        <v>2</v>
      </c>
      <c r="C8" s="79" t="s">
        <v>5</v>
      </c>
      <c r="D8" s="79" t="s">
        <v>6</v>
      </c>
      <c r="E8" s="34">
        <f>BDK10AK5L1!J8</f>
        <v>8</v>
      </c>
      <c r="F8" s="12">
        <f>BDK10AK5L1!P8</f>
        <v>6.524999999999999</v>
      </c>
      <c r="G8" s="34">
        <f>BDK10AK5L1!Y8</f>
        <v>7.1499999999999995</v>
      </c>
      <c r="H8" s="12">
        <f>BDK10AK5L1!AD8</f>
        <v>7.3999999999999995</v>
      </c>
      <c r="I8" s="12">
        <f>BDK10AK5L1!AN8</f>
        <v>7.1</v>
      </c>
      <c r="J8" s="12">
        <f>BDK10AK5L2!AS8</f>
        <v>9.3</v>
      </c>
      <c r="K8" s="12">
        <f>BDK10AK5L2!BD8</f>
        <v>6.699999999999999</v>
      </c>
      <c r="L8" s="12">
        <f>BDK10AK5L1!BI8</f>
        <v>7.8999999999999995</v>
      </c>
      <c r="M8" s="12">
        <f aca="true" t="shared" si="1" ref="M8:M56">SUM(E8*3+F8*4+G8*2+H8*3+I8*3+J8*3+K8*4+L8*3)</f>
        <v>186.29999999999995</v>
      </c>
      <c r="N8" s="9">
        <f aca="true" t="shared" si="2" ref="N8:N56">M8/25</f>
        <v>7.451999999999998</v>
      </c>
      <c r="O8" s="188" t="str">
        <f aca="true" t="shared" si="3" ref="O8:O56">IF(N8&gt;=9,"XuÊt s¾c",IF(AND(N8&lt;9,N8&gt;=8),"Giái",IF(AND(N8&lt;8,N8&gt;=7),"Kh¸",IF(AND(N8&lt;7,N8&gt;=6),"TB Kh¸",IF(AND(N8&lt;6,N8&gt;=5),"Trung b×nh",IF(AND(N8&lt;5,N8&gt;=4),"YÕu","KÐm"))))))</f>
        <v>Kh¸</v>
      </c>
      <c r="P8" s="76">
        <v>2</v>
      </c>
      <c r="Q8" s="77">
        <v>2</v>
      </c>
      <c r="R8" s="79" t="s">
        <v>5</v>
      </c>
      <c r="S8" s="79" t="s">
        <v>6</v>
      </c>
      <c r="T8" s="34">
        <f>'DTBCK6-l2'!F8</f>
        <v>7.6</v>
      </c>
      <c r="U8" s="171">
        <f>'BDK10AK6-1'!P8</f>
        <v>6.624999999999999</v>
      </c>
      <c r="V8" s="34">
        <f>'DTBCK6-l2'!H8</f>
        <v>5.6</v>
      </c>
      <c r="W8" s="12">
        <f>'BDK10AK6-1'!AF8</f>
        <v>5.525</v>
      </c>
      <c r="X8" s="12">
        <f>'DTBCK6-l2'!J8</f>
        <v>5.8</v>
      </c>
      <c r="Y8" s="12">
        <f>'BDK10AK6-1'!AU8</f>
        <v>5.1</v>
      </c>
      <c r="Z8" s="12">
        <f>'DTBCK6-l2'!L8</f>
        <v>7</v>
      </c>
      <c r="AA8" s="12">
        <f>'BDK10AK6-1'!BF8</f>
        <v>10</v>
      </c>
      <c r="AB8" s="12">
        <f aca="true" t="shared" si="4" ref="AB8:AB56">SUM(T8*3+U8*4+V8*3+W8*4+X8*3+Y8*3+Z8*3+AA8*2)</f>
        <v>161.89999999999998</v>
      </c>
      <c r="AC8" s="9">
        <f aca="true" t="shared" si="5" ref="AC8:AC56">AB8/25</f>
        <v>6.475999999999999</v>
      </c>
      <c r="AD8" s="161" t="str">
        <f aca="true" t="shared" si="6" ref="AD8:AD56">IF(AC8&gt;=9,"Xuất sắc",IF(AND(AC8&gt;=8,AC8&lt;9),"Giỏi",IF(AND(AC8&gt;=7,AC8&lt;8),"Khá",IF(AND(AC8&gt;=6,AC8&lt;7),"TB Khá",IF(AND(AC8&gt;=5,AC8&lt;6),"Trung Bình",IF(AND(AC8&gt;=4,AC8&lt;5),"Yếu","Kém"))))))</f>
        <v>TB Khá</v>
      </c>
      <c r="AE8" s="76">
        <v>2</v>
      </c>
      <c r="AF8" s="77">
        <v>2</v>
      </c>
      <c r="AG8" s="79" t="s">
        <v>5</v>
      </c>
      <c r="AH8" s="79" t="s">
        <v>6</v>
      </c>
      <c r="AI8" s="79"/>
      <c r="AJ8" s="12">
        <f t="shared" si="0"/>
        <v>348.19999999999993</v>
      </c>
      <c r="AK8" s="9">
        <f aca="true" t="shared" si="7" ref="AK8:AK56">AJ8/50</f>
        <v>6.963999999999999</v>
      </c>
      <c r="AL8" s="164" t="str">
        <f aca="true" t="shared" si="8" ref="AL8:AL56">IF(AK8&gt;=9,"Xuất sắc",IF(AND(AK8&lt;9,AK8&gt;=8),"Giỏi",IF(AND(AK8&gt;=7,AK8&lt;8),"Khá",IF(AND(AK8&gt;=6,AK8&lt;7),"TB Khá",IF(AND(AK8&gt;=5,AK8&lt;6),"TB",IF(AND(AK8&gt;=4,AK8&lt;5),"Yếu","kém"))))))</f>
        <v>TB Khá</v>
      </c>
    </row>
    <row r="9" spans="1:38" ht="12.75">
      <c r="A9" s="76">
        <v>3</v>
      </c>
      <c r="B9" s="77">
        <v>3</v>
      </c>
      <c r="C9" s="79" t="s">
        <v>7</v>
      </c>
      <c r="D9" s="79" t="s">
        <v>8</v>
      </c>
      <c r="E9" s="34">
        <f>BDK10AK5L1!J9</f>
        <v>8.7</v>
      </c>
      <c r="F9" s="12">
        <f>BDK10AK5L1!P9</f>
        <v>7.699999999999999</v>
      </c>
      <c r="G9" s="34">
        <f>BDK10AK5L1!Y9</f>
        <v>7</v>
      </c>
      <c r="H9" s="12">
        <f>BDK10AK5L1!AD9</f>
        <v>7.1</v>
      </c>
      <c r="I9" s="12">
        <f>BDK10AK5L1!AN9</f>
        <v>7.699999999999999</v>
      </c>
      <c r="J9" s="12">
        <f>BDK10AK5L2!AS9</f>
        <v>5.6</v>
      </c>
      <c r="K9" s="12">
        <f>BDK10AK5L2!BD9</f>
        <v>6.924999999999999</v>
      </c>
      <c r="L9" s="12">
        <f>BDK10AK5L1!BI9</f>
        <v>7.8999999999999995</v>
      </c>
      <c r="M9" s="12">
        <f t="shared" si="1"/>
        <v>183.49999999999994</v>
      </c>
      <c r="N9" s="9">
        <f t="shared" si="2"/>
        <v>7.339999999999998</v>
      </c>
      <c r="O9" s="188" t="str">
        <f t="shared" si="3"/>
        <v>Kh¸</v>
      </c>
      <c r="P9" s="76">
        <v>3</v>
      </c>
      <c r="Q9" s="77">
        <v>3</v>
      </c>
      <c r="R9" s="79" t="s">
        <v>7</v>
      </c>
      <c r="S9" s="79" t="s">
        <v>8</v>
      </c>
      <c r="T9" s="34">
        <f>'DTBCK6-l2'!F9</f>
        <v>7.299999999999999</v>
      </c>
      <c r="U9" s="171">
        <f>'BDK10AK6-1'!P9</f>
        <v>6.074999999999999</v>
      </c>
      <c r="V9" s="34">
        <f>'DTBCK6-l2'!H9</f>
        <v>7.199999999999999</v>
      </c>
      <c r="W9" s="12">
        <f>'BDK10AK6-1'!AF9</f>
        <v>6.1499999999999995</v>
      </c>
      <c r="X9" s="12">
        <f>'DTBCK6-l2'!J9</f>
        <v>5.3</v>
      </c>
      <c r="Y9" s="12">
        <f>'BDK10AK6-1'!AU9</f>
        <v>7.199999999999999</v>
      </c>
      <c r="Z9" s="12">
        <f>'DTBCK6-l2'!L9</f>
        <v>7.1</v>
      </c>
      <c r="AA9" s="12">
        <f>'BDK10AK6-1'!BF9</f>
        <v>10</v>
      </c>
      <c r="AB9" s="12">
        <f t="shared" si="4"/>
        <v>171.2</v>
      </c>
      <c r="AC9" s="9">
        <f t="shared" si="5"/>
        <v>6.848</v>
      </c>
      <c r="AD9" s="161" t="str">
        <f t="shared" si="6"/>
        <v>TB Khá</v>
      </c>
      <c r="AE9" s="76">
        <v>3</v>
      </c>
      <c r="AF9" s="77">
        <v>3</v>
      </c>
      <c r="AG9" s="79" t="s">
        <v>7</v>
      </c>
      <c r="AH9" s="79" t="s">
        <v>8</v>
      </c>
      <c r="AI9" s="79"/>
      <c r="AJ9" s="12">
        <f t="shared" si="0"/>
        <v>354.69999999999993</v>
      </c>
      <c r="AK9" s="9">
        <f t="shared" si="7"/>
        <v>7.0939999999999985</v>
      </c>
      <c r="AL9" s="164" t="str">
        <f t="shared" si="8"/>
        <v>Khá</v>
      </c>
    </row>
    <row r="10" spans="1:38" ht="12.75">
      <c r="A10" s="76">
        <v>4</v>
      </c>
      <c r="B10" s="77">
        <v>4</v>
      </c>
      <c r="C10" s="79" t="s">
        <v>9</v>
      </c>
      <c r="D10" s="79" t="s">
        <v>8</v>
      </c>
      <c r="E10" s="34">
        <f>BDK10AK5L1!J10</f>
        <v>9.4</v>
      </c>
      <c r="F10" s="12">
        <f>BDK10AK5L1!P10</f>
        <v>7.924999999999999</v>
      </c>
      <c r="G10" s="34">
        <f>BDK10AK5L1!Y10</f>
        <v>7.1499999999999995</v>
      </c>
      <c r="H10" s="12">
        <f>BDK10AK5L1!AD10</f>
        <v>7.8999999999999995</v>
      </c>
      <c r="I10" s="12">
        <f>BDK10AK5L1!AN10</f>
        <v>7.199999999999999</v>
      </c>
      <c r="J10" s="12">
        <f>BDK10AK5L2!AS10</f>
        <v>7.699999999999999</v>
      </c>
      <c r="K10" s="12">
        <f>BDK10AK5L2!BD10</f>
        <v>5.999999999999999</v>
      </c>
      <c r="L10" s="12">
        <f>BDK10AK5L1!BI10</f>
        <v>7</v>
      </c>
      <c r="M10" s="12">
        <f t="shared" si="1"/>
        <v>187.6</v>
      </c>
      <c r="N10" s="9">
        <f t="shared" si="2"/>
        <v>7.504</v>
      </c>
      <c r="O10" s="188" t="str">
        <f t="shared" si="3"/>
        <v>Kh¸</v>
      </c>
      <c r="P10" s="76">
        <v>4</v>
      </c>
      <c r="Q10" s="77">
        <v>4</v>
      </c>
      <c r="R10" s="79" t="s">
        <v>9</v>
      </c>
      <c r="S10" s="79" t="s">
        <v>8</v>
      </c>
      <c r="T10" s="34">
        <f>'DTBCK6-l2'!F10</f>
        <v>7.799999999999999</v>
      </c>
      <c r="U10" s="171">
        <f>'BDK10AK6-1'!P10</f>
        <v>6.225</v>
      </c>
      <c r="V10" s="34">
        <f>'DTBCK6-l2'!H10</f>
        <v>7.199999999999999</v>
      </c>
      <c r="W10" s="12">
        <f>'BDK10AK6-1'!AF10</f>
        <v>7.475</v>
      </c>
      <c r="X10" s="12">
        <f>'DTBCK6-l2'!J10</f>
        <v>5.1</v>
      </c>
      <c r="Y10" s="12">
        <f>'BDK10AK6-1'!AU10</f>
        <v>7.1</v>
      </c>
      <c r="Z10" s="12">
        <f>'DTBCK6-l2'!L10</f>
        <v>7.799999999999999</v>
      </c>
      <c r="AA10" s="12">
        <f>'BDK10AK6-1'!BF10</f>
        <v>9</v>
      </c>
      <c r="AB10" s="12">
        <f t="shared" si="4"/>
        <v>177.79999999999998</v>
      </c>
      <c r="AC10" s="9">
        <f t="shared" si="5"/>
        <v>7.111999999999999</v>
      </c>
      <c r="AD10" s="161" t="str">
        <f t="shared" si="6"/>
        <v>Khá</v>
      </c>
      <c r="AE10" s="76">
        <v>4</v>
      </c>
      <c r="AF10" s="77">
        <v>4</v>
      </c>
      <c r="AG10" s="79" t="s">
        <v>9</v>
      </c>
      <c r="AH10" s="79" t="s">
        <v>8</v>
      </c>
      <c r="AI10" s="79"/>
      <c r="AJ10" s="12">
        <f t="shared" si="0"/>
        <v>365.4</v>
      </c>
      <c r="AK10" s="9">
        <f t="shared" si="7"/>
        <v>7.308</v>
      </c>
      <c r="AL10" s="164" t="str">
        <f t="shared" si="8"/>
        <v>Khá</v>
      </c>
    </row>
    <row r="11" spans="1:38" ht="12.75">
      <c r="A11" s="76">
        <v>5</v>
      </c>
      <c r="B11" s="77">
        <v>6</v>
      </c>
      <c r="C11" s="79" t="s">
        <v>10</v>
      </c>
      <c r="D11" s="79" t="s">
        <v>11</v>
      </c>
      <c r="E11" s="34">
        <f>BDK10AK5L1!J11</f>
        <v>8.6</v>
      </c>
      <c r="F11" s="12">
        <f>BDK10AK5L1!P11</f>
        <v>7</v>
      </c>
      <c r="G11" s="34">
        <f>BDK10AK5L1!Y11</f>
        <v>8.4</v>
      </c>
      <c r="H11" s="12">
        <f>BDK10AK5L1!AD11</f>
        <v>7.8999999999999995</v>
      </c>
      <c r="I11" s="12">
        <f>BDK10AK5L1!AN11</f>
        <v>8.6</v>
      </c>
      <c r="J11" s="12">
        <f>BDK10AK5L2!AS11</f>
        <v>6.8999999999999995</v>
      </c>
      <c r="K11" s="12">
        <f>BDK10AK5L2!BD11</f>
        <v>7</v>
      </c>
      <c r="L11" s="12">
        <f>BDK10AK5L1!BI11</f>
        <v>8.6</v>
      </c>
      <c r="M11" s="12">
        <f t="shared" si="1"/>
        <v>194.59999999999997</v>
      </c>
      <c r="N11" s="9">
        <f t="shared" si="2"/>
        <v>7.783999999999999</v>
      </c>
      <c r="O11" s="188" t="str">
        <f t="shared" si="3"/>
        <v>Kh¸</v>
      </c>
      <c r="P11" s="76">
        <v>5</v>
      </c>
      <c r="Q11" s="77">
        <v>6</v>
      </c>
      <c r="R11" s="79" t="s">
        <v>10</v>
      </c>
      <c r="S11" s="79" t="s">
        <v>11</v>
      </c>
      <c r="T11" s="34">
        <f>'DTBCK6-l2'!F11</f>
        <v>8.6</v>
      </c>
      <c r="U11" s="171">
        <f>'BDK10AK6-1'!P11</f>
        <v>7.7749999999999995</v>
      </c>
      <c r="V11" s="34">
        <f>'DTBCK6-l2'!H11</f>
        <v>7.699999999999999</v>
      </c>
      <c r="W11" s="12">
        <f>'BDK10AK6-1'!AF11</f>
        <v>7.3999999999999995</v>
      </c>
      <c r="X11" s="12">
        <f>'DTBCK6-l2'!J11</f>
        <v>7.299999999999999</v>
      </c>
      <c r="Y11" s="12">
        <f>'BDK10AK6-1'!AU11</f>
        <v>7.699999999999999</v>
      </c>
      <c r="Z11" s="12">
        <f>'DTBCK6-l2'!L11</f>
        <v>7.1</v>
      </c>
      <c r="AA11" s="12">
        <f>'BDK10AK6-1'!BF11</f>
        <v>9</v>
      </c>
      <c r="AB11" s="12">
        <f t="shared" si="4"/>
        <v>193.89999999999998</v>
      </c>
      <c r="AC11" s="9">
        <f t="shared" si="5"/>
        <v>7.755999999999999</v>
      </c>
      <c r="AD11" s="161" t="str">
        <f t="shared" si="6"/>
        <v>Khá</v>
      </c>
      <c r="AE11" s="76">
        <v>5</v>
      </c>
      <c r="AF11" s="77">
        <v>6</v>
      </c>
      <c r="AG11" s="79" t="s">
        <v>10</v>
      </c>
      <c r="AH11" s="79" t="s">
        <v>11</v>
      </c>
      <c r="AI11" s="79"/>
      <c r="AJ11" s="12">
        <f t="shared" si="0"/>
        <v>388.49999999999994</v>
      </c>
      <c r="AK11" s="9">
        <f t="shared" si="7"/>
        <v>7.769999999999999</v>
      </c>
      <c r="AL11" s="164" t="str">
        <f t="shared" si="8"/>
        <v>Khá</v>
      </c>
    </row>
    <row r="12" spans="1:38" ht="12.75">
      <c r="A12" s="76">
        <v>6</v>
      </c>
      <c r="B12" s="77">
        <v>7</v>
      </c>
      <c r="C12" s="79" t="s">
        <v>12</v>
      </c>
      <c r="D12" s="79" t="s">
        <v>11</v>
      </c>
      <c r="E12" s="34">
        <f>BDK10AK5L1!J12</f>
        <v>9.4</v>
      </c>
      <c r="F12" s="12">
        <f>BDK10AK5L1!P12</f>
        <v>7.1499999999999995</v>
      </c>
      <c r="G12" s="34">
        <f>BDK10AK5L1!Y12</f>
        <v>7</v>
      </c>
      <c r="H12" s="12">
        <f>BDK10AK5L1!AD12</f>
        <v>8.7</v>
      </c>
      <c r="I12" s="12">
        <f>BDK10AK5L1!AN12</f>
        <v>8.7</v>
      </c>
      <c r="J12" s="12">
        <f>BDK10AK5L2!AS12</f>
        <v>7</v>
      </c>
      <c r="K12" s="12">
        <f>BDK10AK5L2!BD12</f>
        <v>7</v>
      </c>
      <c r="L12" s="12">
        <f>BDK10AK5L1!BI12</f>
        <v>7.8999999999999995</v>
      </c>
      <c r="M12" s="12">
        <f t="shared" si="1"/>
        <v>195.7</v>
      </c>
      <c r="N12" s="9">
        <f t="shared" si="2"/>
        <v>7.827999999999999</v>
      </c>
      <c r="O12" s="188" t="str">
        <f t="shared" si="3"/>
        <v>Kh¸</v>
      </c>
      <c r="P12" s="76">
        <v>6</v>
      </c>
      <c r="Q12" s="77">
        <v>7</v>
      </c>
      <c r="R12" s="79" t="s">
        <v>12</v>
      </c>
      <c r="S12" s="79" t="s">
        <v>11</v>
      </c>
      <c r="T12" s="34">
        <f>'DTBCK6-l2'!F12</f>
        <v>8.1</v>
      </c>
      <c r="U12" s="171">
        <f>'BDK10AK6-1'!P12</f>
        <v>7.625</v>
      </c>
      <c r="V12" s="34">
        <f>'DTBCK6-l2'!H12</f>
        <v>7.499999999999999</v>
      </c>
      <c r="W12" s="12">
        <f>'BDK10AK6-1'!AF12</f>
        <v>7</v>
      </c>
      <c r="X12" s="12">
        <f>'DTBCK6-l2'!J12</f>
        <v>7.299999999999999</v>
      </c>
      <c r="Y12" s="12">
        <f>'BDK10AK6-1'!AU12</f>
        <v>8.5</v>
      </c>
      <c r="Z12" s="12">
        <f>'DTBCK6-l2'!L12</f>
        <v>8.8</v>
      </c>
      <c r="AA12" s="12">
        <f>'BDK10AK6-1'!BF12</f>
        <v>10</v>
      </c>
      <c r="AB12" s="12">
        <f t="shared" si="4"/>
        <v>199.1</v>
      </c>
      <c r="AC12" s="9">
        <f t="shared" si="5"/>
        <v>7.9639999999999995</v>
      </c>
      <c r="AD12" s="161" t="str">
        <f t="shared" si="6"/>
        <v>Khá</v>
      </c>
      <c r="AE12" s="76">
        <v>6</v>
      </c>
      <c r="AF12" s="77">
        <v>7</v>
      </c>
      <c r="AG12" s="79" t="s">
        <v>12</v>
      </c>
      <c r="AH12" s="79" t="s">
        <v>11</v>
      </c>
      <c r="AI12" s="79"/>
      <c r="AJ12" s="12">
        <f t="shared" si="0"/>
        <v>394.79999999999995</v>
      </c>
      <c r="AK12" s="9">
        <f t="shared" si="7"/>
        <v>7.895999999999999</v>
      </c>
      <c r="AL12" s="164" t="str">
        <f t="shared" si="8"/>
        <v>Khá</v>
      </c>
    </row>
    <row r="13" spans="1:38" ht="12.75">
      <c r="A13" s="76">
        <v>7</v>
      </c>
      <c r="B13" s="77">
        <v>8</v>
      </c>
      <c r="C13" s="79" t="s">
        <v>13</v>
      </c>
      <c r="D13" s="79" t="s">
        <v>14</v>
      </c>
      <c r="E13" s="34">
        <f>BDK10AK5L1!J13</f>
        <v>8.6</v>
      </c>
      <c r="F13" s="12">
        <f>BDK10AK5L1!P13</f>
        <v>7.074999999999999</v>
      </c>
      <c r="G13" s="34">
        <f>BDK10AK5L1!Y13</f>
        <v>8.55</v>
      </c>
      <c r="H13" s="12">
        <f>BDK10AK5L1!AD13</f>
        <v>8.899999999999999</v>
      </c>
      <c r="I13" s="12">
        <f>BDK10AK5L1!AN13</f>
        <v>7.6</v>
      </c>
      <c r="J13" s="12">
        <f>BDK10AK5L2!AS13</f>
        <v>7.699999999999999</v>
      </c>
      <c r="K13" s="12">
        <f>BDK10AK5L2!BD13</f>
        <v>7.699999999999999</v>
      </c>
      <c r="L13" s="12">
        <f>BDK10AK5L1!BI13</f>
        <v>7.799999999999999</v>
      </c>
      <c r="M13" s="12">
        <f t="shared" si="1"/>
        <v>197.99999999999997</v>
      </c>
      <c r="N13" s="9">
        <f t="shared" si="2"/>
        <v>7.919999999999999</v>
      </c>
      <c r="O13" s="188" t="str">
        <f t="shared" si="3"/>
        <v>Kh¸</v>
      </c>
      <c r="P13" s="76">
        <v>7</v>
      </c>
      <c r="Q13" s="77">
        <v>8</v>
      </c>
      <c r="R13" s="79" t="s">
        <v>13</v>
      </c>
      <c r="S13" s="79" t="s">
        <v>14</v>
      </c>
      <c r="T13" s="34">
        <f>'DTBCK6-l2'!F13</f>
        <v>8.8</v>
      </c>
      <c r="U13" s="171">
        <f>'BDK10AK6-1'!P13</f>
        <v>6.449999999999999</v>
      </c>
      <c r="V13" s="34">
        <f>'DTBCK6-l2'!H13</f>
        <v>7.299999999999999</v>
      </c>
      <c r="W13" s="12">
        <f>'BDK10AK6-1'!AF13</f>
        <v>7.55</v>
      </c>
      <c r="X13" s="12">
        <f>'DTBCK6-l2'!J13</f>
        <v>8.6</v>
      </c>
      <c r="Y13" s="12">
        <f>'BDK10AK6-1'!AU13</f>
        <v>7.1</v>
      </c>
      <c r="Z13" s="12">
        <f>'DTBCK6-l2'!L13</f>
        <v>8.5</v>
      </c>
      <c r="AA13" s="12">
        <f>'BDK10AK6-1'!BF13</f>
        <v>10</v>
      </c>
      <c r="AB13" s="12">
        <f t="shared" si="4"/>
        <v>196.89999999999998</v>
      </c>
      <c r="AC13" s="9">
        <f t="shared" si="5"/>
        <v>7.8759999999999994</v>
      </c>
      <c r="AD13" s="161" t="str">
        <f t="shared" si="6"/>
        <v>Khá</v>
      </c>
      <c r="AE13" s="76">
        <v>7</v>
      </c>
      <c r="AF13" s="77">
        <v>8</v>
      </c>
      <c r="AG13" s="79" t="s">
        <v>13</v>
      </c>
      <c r="AH13" s="79" t="s">
        <v>14</v>
      </c>
      <c r="AI13" s="79"/>
      <c r="AJ13" s="12">
        <f t="shared" si="0"/>
        <v>394.9</v>
      </c>
      <c r="AK13" s="9">
        <f t="shared" si="7"/>
        <v>7.898</v>
      </c>
      <c r="AL13" s="164" t="str">
        <f t="shared" si="8"/>
        <v>Khá</v>
      </c>
    </row>
    <row r="14" spans="1:38" ht="12.75">
      <c r="A14" s="76">
        <v>8</v>
      </c>
      <c r="B14" s="77">
        <v>9</v>
      </c>
      <c r="C14" s="79" t="s">
        <v>15</v>
      </c>
      <c r="D14" s="79" t="s">
        <v>14</v>
      </c>
      <c r="E14" s="34">
        <f>BDK10AK5L1!J14</f>
        <v>6.399999999999999</v>
      </c>
      <c r="F14" s="12">
        <f>BDK10AK5L1!P14</f>
        <v>7</v>
      </c>
      <c r="G14" s="34">
        <f>BDK10AK5L1!Y14</f>
        <v>8.7</v>
      </c>
      <c r="H14" s="12">
        <f>BDK10AK5L1!AD14</f>
        <v>7.699999999999999</v>
      </c>
      <c r="I14" s="12">
        <f>BDK10AK5L1!AN14</f>
        <v>6.299999999999999</v>
      </c>
      <c r="J14" s="12">
        <f>BDK10AK5L2!AS14</f>
        <v>6.799999999999999</v>
      </c>
      <c r="K14" s="12">
        <f>BDK10AK5L2!BD14</f>
        <v>6.1499999999999995</v>
      </c>
      <c r="L14" s="12">
        <f>BDK10AK5L1!BI14</f>
        <v>7.1</v>
      </c>
      <c r="M14" s="12">
        <f t="shared" si="1"/>
        <v>172.89999999999998</v>
      </c>
      <c r="N14" s="9">
        <f t="shared" si="2"/>
        <v>6.9159999999999995</v>
      </c>
      <c r="O14" s="188" t="str">
        <f t="shared" si="3"/>
        <v>TB Kh¸</v>
      </c>
      <c r="P14" s="76">
        <v>8</v>
      </c>
      <c r="Q14" s="77">
        <v>9</v>
      </c>
      <c r="R14" s="79" t="s">
        <v>15</v>
      </c>
      <c r="S14" s="79" t="s">
        <v>14</v>
      </c>
      <c r="T14" s="34">
        <f>'DTBCK6-l2'!F14</f>
        <v>7.5</v>
      </c>
      <c r="U14" s="171">
        <f>'BDK10AK6-1'!P14</f>
        <v>6.174999999999999</v>
      </c>
      <c r="V14" s="34">
        <f>'DTBCK6-l2'!H14</f>
        <v>7.1</v>
      </c>
      <c r="W14" s="12">
        <f>'BDK10AK6-1'!AF14</f>
        <v>6.7749999999999995</v>
      </c>
      <c r="X14" s="12">
        <f>'DTBCK6-l2'!J14</f>
        <v>8</v>
      </c>
      <c r="Y14" s="12">
        <f>'BDK10AK6-1'!AU14</f>
        <v>7.8999999999999995</v>
      </c>
      <c r="Z14" s="12">
        <f>'DTBCK6-l2'!L14</f>
        <v>6.8999999999999995</v>
      </c>
      <c r="AA14" s="12">
        <f>'BDK10AK6-1'!BF14</f>
        <v>9</v>
      </c>
      <c r="AB14" s="12">
        <f t="shared" si="4"/>
        <v>181.99999999999997</v>
      </c>
      <c r="AC14" s="9">
        <f t="shared" si="5"/>
        <v>7.2799999999999985</v>
      </c>
      <c r="AD14" s="161" t="str">
        <f t="shared" si="6"/>
        <v>Khá</v>
      </c>
      <c r="AE14" s="76">
        <v>8</v>
      </c>
      <c r="AF14" s="77">
        <v>9</v>
      </c>
      <c r="AG14" s="79" t="s">
        <v>15</v>
      </c>
      <c r="AH14" s="79" t="s">
        <v>14</v>
      </c>
      <c r="AI14" s="79"/>
      <c r="AJ14" s="12">
        <f t="shared" si="0"/>
        <v>354.9</v>
      </c>
      <c r="AK14" s="9">
        <f t="shared" si="7"/>
        <v>7.098</v>
      </c>
      <c r="AL14" s="164" t="str">
        <f t="shared" si="8"/>
        <v>Khá</v>
      </c>
    </row>
    <row r="15" spans="1:38" ht="12.75">
      <c r="A15" s="76">
        <v>9</v>
      </c>
      <c r="B15" s="77">
        <v>10</v>
      </c>
      <c r="C15" s="79" t="s">
        <v>9</v>
      </c>
      <c r="D15" s="79" t="s">
        <v>16</v>
      </c>
      <c r="E15" s="34">
        <f>BDK10AK5L1!J15</f>
        <v>9.3</v>
      </c>
      <c r="F15" s="12">
        <f>BDK10AK5L1!P15</f>
        <v>7.924999999999999</v>
      </c>
      <c r="G15" s="34">
        <f>BDK10AK5L1!Y15</f>
        <v>8.55</v>
      </c>
      <c r="H15" s="12">
        <f>BDK10AK5L1!AD15</f>
        <v>8.6</v>
      </c>
      <c r="I15" s="12">
        <f>BDK10AK5L1!AN15</f>
        <v>7.199999999999999</v>
      </c>
      <c r="J15" s="12">
        <f>BDK10AK5L2!AS15</f>
        <v>6.8999999999999995</v>
      </c>
      <c r="K15" s="12">
        <f>BDK10AK5L2!BD15</f>
        <v>6.074999999999999</v>
      </c>
      <c r="L15" s="12">
        <f>BDK10AK5L1!BI15</f>
        <v>7.6</v>
      </c>
      <c r="M15" s="12">
        <f t="shared" si="1"/>
        <v>191.89999999999998</v>
      </c>
      <c r="N15" s="9">
        <f t="shared" si="2"/>
        <v>7.675999999999999</v>
      </c>
      <c r="O15" s="188" t="str">
        <f t="shared" si="3"/>
        <v>Kh¸</v>
      </c>
      <c r="P15" s="76">
        <v>9</v>
      </c>
      <c r="Q15" s="77">
        <v>10</v>
      </c>
      <c r="R15" s="79" t="s">
        <v>9</v>
      </c>
      <c r="S15" s="79" t="s">
        <v>16</v>
      </c>
      <c r="T15" s="34">
        <f>'DTBCK6-l2'!F15</f>
        <v>8.8</v>
      </c>
      <c r="U15" s="171">
        <f>'BDK10AK6-1'!P15</f>
        <v>7.924999999999999</v>
      </c>
      <c r="V15" s="34">
        <f>'DTBCK6-l2'!H15</f>
        <v>7.8999999999999995</v>
      </c>
      <c r="W15" s="12">
        <f>'BDK10AK6-1'!AF15</f>
        <v>6.924999999999999</v>
      </c>
      <c r="X15" s="12">
        <f>'DTBCK6-l2'!J15</f>
        <v>7.8999999999999995</v>
      </c>
      <c r="Y15" s="12">
        <f>'BDK10AK6-1'!AU15</f>
        <v>8.5</v>
      </c>
      <c r="Z15" s="12">
        <f>'DTBCK6-l2'!L15</f>
        <v>8</v>
      </c>
      <c r="AA15" s="12">
        <f>'BDK10AK6-1'!BF15</f>
        <v>10</v>
      </c>
      <c r="AB15" s="12">
        <f t="shared" si="4"/>
        <v>202.7</v>
      </c>
      <c r="AC15" s="9">
        <f t="shared" si="5"/>
        <v>8.107999999999999</v>
      </c>
      <c r="AD15" s="161" t="str">
        <f>IF(AC15&gt;=9,"Xuất sắc",IF(AND(AC15&gt;=8,AC15&lt;9),"Giỏi",IF(AND(AC15&gt;=7,AC15&lt;8),"Khá",IF(AND(AC15&gt;=6,AC15&lt;7),"TB Khá",IF(AND(AC15&gt;=5,AC15&lt;6),"Trung Bình",IF(AND(AC15&gt;=4,AC15&lt;5),"Yếu","Kém"))))))</f>
        <v>Giỏi</v>
      </c>
      <c r="AE15" s="76">
        <v>9</v>
      </c>
      <c r="AF15" s="77">
        <v>10</v>
      </c>
      <c r="AG15" s="79" t="s">
        <v>9</v>
      </c>
      <c r="AH15" s="79" t="s">
        <v>16</v>
      </c>
      <c r="AI15" s="79"/>
      <c r="AJ15" s="12">
        <f t="shared" si="0"/>
        <v>394.59999999999997</v>
      </c>
      <c r="AK15" s="9">
        <f t="shared" si="7"/>
        <v>7.8919999999999995</v>
      </c>
      <c r="AL15" s="164" t="str">
        <f t="shared" si="8"/>
        <v>Khá</v>
      </c>
    </row>
    <row r="16" spans="1:38" ht="12.75">
      <c r="A16" s="76">
        <v>10</v>
      </c>
      <c r="B16" s="77">
        <v>11</v>
      </c>
      <c r="C16" s="79" t="s">
        <v>10</v>
      </c>
      <c r="D16" s="79" t="s">
        <v>16</v>
      </c>
      <c r="E16" s="34">
        <f>BDK10AK5L1!J16</f>
        <v>8.6</v>
      </c>
      <c r="F16" s="12">
        <f>BDK10AK5L1!P16</f>
        <v>7.85</v>
      </c>
      <c r="G16" s="34">
        <f>BDK10AK5L1!Y16</f>
        <v>7.1499999999999995</v>
      </c>
      <c r="H16" s="12">
        <f>BDK10AK5L1!AD16</f>
        <v>8.7</v>
      </c>
      <c r="I16" s="12">
        <f>BDK10AK5L1!AN16</f>
        <v>8.7</v>
      </c>
      <c r="J16" s="12">
        <f>BDK10AK5L2!AS16</f>
        <v>8.7</v>
      </c>
      <c r="K16" s="12">
        <f>BDK10AK5L2!BD16</f>
        <v>6.85</v>
      </c>
      <c r="L16" s="12">
        <f>BDK10AK5L1!BI16</f>
        <v>7.8999999999999995</v>
      </c>
      <c r="M16" s="12">
        <f t="shared" si="1"/>
        <v>200.89999999999998</v>
      </c>
      <c r="N16" s="9">
        <f t="shared" si="2"/>
        <v>8.036</v>
      </c>
      <c r="O16" s="188" t="str">
        <f t="shared" si="3"/>
        <v>Giái</v>
      </c>
      <c r="P16" s="76">
        <v>10</v>
      </c>
      <c r="Q16" s="77">
        <v>11</v>
      </c>
      <c r="R16" s="79" t="s">
        <v>10</v>
      </c>
      <c r="S16" s="79" t="s">
        <v>16</v>
      </c>
      <c r="T16" s="34">
        <f>'DTBCK6-l2'!F16</f>
        <v>8.7</v>
      </c>
      <c r="U16" s="171">
        <f>'BDK10AK6-1'!P16</f>
        <v>5.924999999999999</v>
      </c>
      <c r="V16" s="34">
        <f>'DTBCK6-l2'!H16</f>
        <v>7.499999999999999</v>
      </c>
      <c r="W16" s="12">
        <f>'BDK10AK6-1'!AF16</f>
        <v>6.1499999999999995</v>
      </c>
      <c r="X16" s="12">
        <f>'DTBCK6-l2'!J16</f>
        <v>6.499999999999999</v>
      </c>
      <c r="Y16" s="12">
        <f>'BDK10AK6-1'!AU16</f>
        <v>8</v>
      </c>
      <c r="Z16" s="12">
        <f>'DTBCK6-l2'!L16</f>
        <v>7.1</v>
      </c>
      <c r="AA16" s="12">
        <f>'BDK10AK6-1'!BF16</f>
        <v>10</v>
      </c>
      <c r="AB16" s="12">
        <f t="shared" si="4"/>
        <v>181.7</v>
      </c>
      <c r="AC16" s="9">
        <f t="shared" si="5"/>
        <v>7.268</v>
      </c>
      <c r="AD16" s="161" t="str">
        <f t="shared" si="6"/>
        <v>Khá</v>
      </c>
      <c r="AE16" s="76">
        <v>10</v>
      </c>
      <c r="AF16" s="77">
        <v>11</v>
      </c>
      <c r="AG16" s="79" t="s">
        <v>10</v>
      </c>
      <c r="AH16" s="79" t="s">
        <v>16</v>
      </c>
      <c r="AI16" s="79"/>
      <c r="AJ16" s="12">
        <f t="shared" si="0"/>
        <v>382.59999999999997</v>
      </c>
      <c r="AK16" s="9">
        <f t="shared" si="7"/>
        <v>7.651999999999999</v>
      </c>
      <c r="AL16" s="164" t="str">
        <f t="shared" si="8"/>
        <v>Khá</v>
      </c>
    </row>
    <row r="17" spans="1:38" ht="12.75">
      <c r="A17" s="76">
        <v>11</v>
      </c>
      <c r="B17" s="77">
        <v>12</v>
      </c>
      <c r="C17" s="79" t="s">
        <v>17</v>
      </c>
      <c r="D17" s="79" t="s">
        <v>16</v>
      </c>
      <c r="E17" s="34">
        <f>BDK10AK5L1!J17</f>
        <v>8.6</v>
      </c>
      <c r="F17" s="12">
        <f>BDK10AK5L1!P17</f>
        <v>8.925</v>
      </c>
      <c r="G17" s="34">
        <f>BDK10AK5L1!Y17</f>
        <v>7.699999999999999</v>
      </c>
      <c r="H17" s="12">
        <f>BDK10AK5L1!AD17</f>
        <v>7.8999999999999995</v>
      </c>
      <c r="I17" s="12">
        <f>BDK10AK5L1!AN17</f>
        <v>6.499999999999999</v>
      </c>
      <c r="J17" s="12">
        <f>BDK10AK5L2!AS17</f>
        <v>7</v>
      </c>
      <c r="K17" s="12">
        <f>BDK10AK5L2!BD17</f>
        <v>7.699999999999999</v>
      </c>
      <c r="L17" s="12">
        <f>BDK10AK5L1!BI17</f>
        <v>8.6</v>
      </c>
      <c r="M17" s="12">
        <f t="shared" si="1"/>
        <v>197.70000000000005</v>
      </c>
      <c r="N17" s="9">
        <f t="shared" si="2"/>
        <v>7.908000000000002</v>
      </c>
      <c r="O17" s="188" t="str">
        <f t="shared" si="3"/>
        <v>Kh¸</v>
      </c>
      <c r="P17" s="76">
        <v>11</v>
      </c>
      <c r="Q17" s="77">
        <v>12</v>
      </c>
      <c r="R17" s="79" t="s">
        <v>17</v>
      </c>
      <c r="S17" s="79" t="s">
        <v>16</v>
      </c>
      <c r="T17" s="34">
        <f>'DTBCK6-l2'!F17</f>
        <v>8.5</v>
      </c>
      <c r="U17" s="171">
        <f>'BDK10AK6-1'!P17</f>
        <v>6.449999999999999</v>
      </c>
      <c r="V17" s="34">
        <f>'DTBCK6-l2'!H17</f>
        <v>7.199999999999999</v>
      </c>
      <c r="W17" s="12">
        <f>'BDK10AK6-1'!AF17</f>
        <v>6.225</v>
      </c>
      <c r="X17" s="12">
        <f>'DTBCK6-l2'!J17</f>
        <v>6.6</v>
      </c>
      <c r="Y17" s="12">
        <f>'BDK10AK6-1'!AU17</f>
        <v>8.7</v>
      </c>
      <c r="Z17" s="12">
        <f>'DTBCK6-l2'!L17</f>
        <v>8.6</v>
      </c>
      <c r="AA17" s="12">
        <f>'BDK10AK6-1'!BF17</f>
        <v>9</v>
      </c>
      <c r="AB17" s="12">
        <f t="shared" si="4"/>
        <v>187.5</v>
      </c>
      <c r="AC17" s="9">
        <f t="shared" si="5"/>
        <v>7.5</v>
      </c>
      <c r="AD17" s="161" t="str">
        <f t="shared" si="6"/>
        <v>Khá</v>
      </c>
      <c r="AE17" s="76">
        <v>11</v>
      </c>
      <c r="AF17" s="77">
        <v>12</v>
      </c>
      <c r="AG17" s="79" t="s">
        <v>17</v>
      </c>
      <c r="AH17" s="79" t="s">
        <v>16</v>
      </c>
      <c r="AI17" s="79"/>
      <c r="AJ17" s="12">
        <f t="shared" si="0"/>
        <v>385.20000000000005</v>
      </c>
      <c r="AK17" s="9">
        <f t="shared" si="7"/>
        <v>7.704000000000001</v>
      </c>
      <c r="AL17" s="164" t="str">
        <f t="shared" si="8"/>
        <v>Khá</v>
      </c>
    </row>
    <row r="18" spans="1:38" ht="12.75">
      <c r="A18" s="76">
        <v>12</v>
      </c>
      <c r="B18" s="77">
        <v>13</v>
      </c>
      <c r="C18" s="79" t="s">
        <v>18</v>
      </c>
      <c r="D18" s="79" t="s">
        <v>19</v>
      </c>
      <c r="E18" s="34">
        <f>BDK10AK5L1!J18</f>
        <v>7</v>
      </c>
      <c r="F18" s="12">
        <f>BDK10AK5L1!P18</f>
        <v>7.699999999999999</v>
      </c>
      <c r="G18" s="34">
        <f>BDK10AK5L1!Y18</f>
        <v>7.1499999999999995</v>
      </c>
      <c r="H18" s="12">
        <f>BDK10AK5L1!AD18</f>
        <v>6.8999999999999995</v>
      </c>
      <c r="I18" s="12">
        <f>BDK10AK5L1!AN18</f>
        <v>7</v>
      </c>
      <c r="J18" s="12">
        <f>BDK10AK5L2!AS18</f>
        <v>5.4</v>
      </c>
      <c r="K18" s="12">
        <f>BDK10AK5L2!BD18</f>
        <v>5.924999999999999</v>
      </c>
      <c r="L18" s="12">
        <f>BDK10AK5L1!BI18</f>
        <v>7.699999999999999</v>
      </c>
      <c r="M18" s="12">
        <f t="shared" si="1"/>
        <v>170.79999999999998</v>
      </c>
      <c r="N18" s="9">
        <f t="shared" si="2"/>
        <v>6.831999999999999</v>
      </c>
      <c r="O18" s="188" t="str">
        <f t="shared" si="3"/>
        <v>TB Kh¸</v>
      </c>
      <c r="P18" s="76">
        <v>12</v>
      </c>
      <c r="Q18" s="77">
        <v>13</v>
      </c>
      <c r="R18" s="79" t="s">
        <v>18</v>
      </c>
      <c r="S18" s="79" t="s">
        <v>19</v>
      </c>
      <c r="T18" s="34">
        <f>'DTBCK6-l2'!F18</f>
        <v>7.699999999999999</v>
      </c>
      <c r="U18" s="171">
        <f>'BDK10AK6-1'!P18</f>
        <v>6.924999999999999</v>
      </c>
      <c r="V18" s="34">
        <f>'DTBCK6-l2'!H18</f>
        <v>5.6</v>
      </c>
      <c r="W18" s="12">
        <f>'BDK10AK6-1'!AF18</f>
        <v>6.7749999999999995</v>
      </c>
      <c r="X18" s="12">
        <f>'DTBCK6-l2'!J18</f>
        <v>5.6</v>
      </c>
      <c r="Y18" s="12">
        <f>'BDK10AK6-1'!AU18</f>
        <v>7.799999999999999</v>
      </c>
      <c r="Z18" s="12">
        <f>'DTBCK6-l2'!L18</f>
        <v>7.6</v>
      </c>
      <c r="AA18" s="12">
        <f>'BDK10AK6-1'!BF18</f>
        <v>9</v>
      </c>
      <c r="AB18" s="12">
        <f t="shared" si="4"/>
        <v>175.7</v>
      </c>
      <c r="AC18" s="9">
        <f t="shared" si="5"/>
        <v>7.028</v>
      </c>
      <c r="AD18" s="161" t="str">
        <f t="shared" si="6"/>
        <v>Khá</v>
      </c>
      <c r="AE18" s="76">
        <v>12</v>
      </c>
      <c r="AF18" s="77">
        <v>13</v>
      </c>
      <c r="AG18" s="79" t="s">
        <v>18</v>
      </c>
      <c r="AH18" s="79" t="s">
        <v>19</v>
      </c>
      <c r="AI18" s="79"/>
      <c r="AJ18" s="12">
        <f t="shared" si="0"/>
        <v>346.5</v>
      </c>
      <c r="AK18" s="9">
        <f t="shared" si="7"/>
        <v>6.93</v>
      </c>
      <c r="AL18" s="164" t="str">
        <f t="shared" si="8"/>
        <v>TB Khá</v>
      </c>
    </row>
    <row r="19" spans="1:38" ht="12.75">
      <c r="A19" s="76">
        <v>13</v>
      </c>
      <c r="B19" s="77">
        <v>14</v>
      </c>
      <c r="C19" s="79" t="s">
        <v>20</v>
      </c>
      <c r="D19" s="79" t="s">
        <v>21</v>
      </c>
      <c r="E19" s="34">
        <f>BDK10AK5L1!J19</f>
        <v>7.299999999999999</v>
      </c>
      <c r="F19" s="12">
        <f>BDK10AK5L1!P19</f>
        <v>6.225</v>
      </c>
      <c r="G19" s="34">
        <f>BDK10AK5L1!Y19</f>
        <v>7.699999999999999</v>
      </c>
      <c r="H19" s="12">
        <f>BDK10AK5L1!AD19</f>
        <v>6.299999999999999</v>
      </c>
      <c r="I19" s="12">
        <f>BDK10AK5L1!AN19</f>
        <v>7</v>
      </c>
      <c r="J19" s="12">
        <f>BDK10AK5L2!AS19</f>
        <v>5.2</v>
      </c>
      <c r="K19" s="12">
        <f>BDK10AK5L2!BD19</f>
        <v>5.225</v>
      </c>
      <c r="L19" s="12">
        <f>BDK10AK5L1!BI19</f>
        <v>6.8999999999999995</v>
      </c>
      <c r="M19" s="12">
        <f t="shared" si="1"/>
        <v>159.29999999999998</v>
      </c>
      <c r="N19" s="9">
        <f t="shared" si="2"/>
        <v>6.371999999999999</v>
      </c>
      <c r="O19" s="188" t="str">
        <f t="shared" si="3"/>
        <v>TB Kh¸</v>
      </c>
      <c r="P19" s="76">
        <v>13</v>
      </c>
      <c r="Q19" s="77">
        <v>14</v>
      </c>
      <c r="R19" s="79" t="s">
        <v>20</v>
      </c>
      <c r="S19" s="79" t="s">
        <v>21</v>
      </c>
      <c r="T19" s="34">
        <f>'DTBCK6-l2'!F19</f>
        <v>7.699999999999999</v>
      </c>
      <c r="U19" s="171">
        <f>'BDK10AK6-1'!P19</f>
        <v>6.85</v>
      </c>
      <c r="V19" s="34">
        <f>'DTBCK6-l2'!H19</f>
        <v>5.6</v>
      </c>
      <c r="W19" s="12">
        <f>'BDK10AK6-1'!AF19</f>
        <v>6.074999999999999</v>
      </c>
      <c r="X19" s="12">
        <f>'DTBCK6-l2'!J19</f>
        <v>6.199999999999999</v>
      </c>
      <c r="Y19" s="12">
        <f>'BDK10AK6-1'!AU19</f>
        <v>5.699999999999999</v>
      </c>
      <c r="Z19" s="12">
        <f>'DTBCK6-l2'!L19</f>
        <v>6.199999999999999</v>
      </c>
      <c r="AA19" s="12">
        <f>'BDK10AK6-1'!BF19</f>
        <v>10</v>
      </c>
      <c r="AB19" s="12">
        <f t="shared" si="4"/>
        <v>165.89999999999998</v>
      </c>
      <c r="AC19" s="9">
        <f t="shared" si="5"/>
        <v>6.635999999999999</v>
      </c>
      <c r="AD19" s="161" t="str">
        <f t="shared" si="6"/>
        <v>TB Khá</v>
      </c>
      <c r="AE19" s="76">
        <v>13</v>
      </c>
      <c r="AF19" s="77">
        <v>14</v>
      </c>
      <c r="AG19" s="79" t="s">
        <v>20</v>
      </c>
      <c r="AH19" s="79" t="s">
        <v>21</v>
      </c>
      <c r="AI19" s="79"/>
      <c r="AJ19" s="12">
        <f t="shared" si="0"/>
        <v>325.19999999999993</v>
      </c>
      <c r="AK19" s="9">
        <f t="shared" si="7"/>
        <v>6.503999999999999</v>
      </c>
      <c r="AL19" s="164" t="str">
        <f t="shared" si="8"/>
        <v>TB Khá</v>
      </c>
    </row>
    <row r="20" spans="1:38" ht="12.75">
      <c r="A20" s="76">
        <v>14</v>
      </c>
      <c r="B20" s="77">
        <v>15</v>
      </c>
      <c r="C20" s="79" t="s">
        <v>10</v>
      </c>
      <c r="D20" s="79" t="s">
        <v>22</v>
      </c>
      <c r="E20" s="34">
        <f>BDK10AK5L1!J20</f>
        <v>8.3</v>
      </c>
      <c r="F20" s="12">
        <f>BDK10AK5L1!P20</f>
        <v>7.7749999999999995</v>
      </c>
      <c r="G20" s="34">
        <f>BDK10AK5L1!Y20</f>
        <v>7.699999999999999</v>
      </c>
      <c r="H20" s="12">
        <f>BDK10AK5L1!AD20</f>
        <v>6.299999999999999</v>
      </c>
      <c r="I20" s="12">
        <f>BDK10AK5L1!AN20</f>
        <v>7.1</v>
      </c>
      <c r="J20" s="12">
        <f>BDK10AK5L2!AS20</f>
        <v>5.5</v>
      </c>
      <c r="K20" s="12">
        <f>BDK10AK5L2!BD20</f>
        <v>5.375</v>
      </c>
      <c r="L20" s="12">
        <f>BDK10AK5L1!BI20</f>
        <v>7.699999999999999</v>
      </c>
      <c r="M20" s="12">
        <f t="shared" si="1"/>
        <v>172.70000000000002</v>
      </c>
      <c r="N20" s="9">
        <f t="shared" si="2"/>
        <v>6.908</v>
      </c>
      <c r="O20" s="188" t="str">
        <f t="shared" si="3"/>
        <v>TB Kh¸</v>
      </c>
      <c r="P20" s="76">
        <v>14</v>
      </c>
      <c r="Q20" s="77">
        <v>15</v>
      </c>
      <c r="R20" s="79" t="s">
        <v>10</v>
      </c>
      <c r="S20" s="79" t="s">
        <v>22</v>
      </c>
      <c r="T20" s="34">
        <f>'DTBCK6-l2'!F20</f>
        <v>8.899999999999999</v>
      </c>
      <c r="U20" s="171">
        <f>'BDK10AK6-1'!P20</f>
        <v>7.55</v>
      </c>
      <c r="V20" s="34">
        <f>'DTBCK6-l2'!H20</f>
        <v>5.6</v>
      </c>
      <c r="W20" s="12">
        <f>'BDK10AK6-1'!AF20</f>
        <v>6.1499999999999995</v>
      </c>
      <c r="X20" s="12">
        <f>'DTBCK6-l2'!J20</f>
        <v>5.5</v>
      </c>
      <c r="Y20" s="12">
        <f>'BDK10AK6-1'!AU20</f>
        <v>6.6</v>
      </c>
      <c r="Z20" s="12">
        <f>'DTBCK6-l2'!L20</f>
        <v>6.399999999999999</v>
      </c>
      <c r="AA20" s="12">
        <f>'BDK10AK6-1'!BF20</f>
        <v>9</v>
      </c>
      <c r="AB20" s="12">
        <f t="shared" si="4"/>
        <v>171.79999999999995</v>
      </c>
      <c r="AC20" s="9">
        <f t="shared" si="5"/>
        <v>6.871999999999998</v>
      </c>
      <c r="AD20" s="161" t="str">
        <f t="shared" si="6"/>
        <v>TB Khá</v>
      </c>
      <c r="AE20" s="76">
        <v>14</v>
      </c>
      <c r="AF20" s="77">
        <v>15</v>
      </c>
      <c r="AG20" s="79" t="s">
        <v>10</v>
      </c>
      <c r="AH20" s="79" t="s">
        <v>22</v>
      </c>
      <c r="AI20" s="79"/>
      <c r="AJ20" s="12">
        <f t="shared" si="0"/>
        <v>344.5</v>
      </c>
      <c r="AK20" s="9">
        <f t="shared" si="7"/>
        <v>6.89</v>
      </c>
      <c r="AL20" s="164" t="str">
        <f t="shared" si="8"/>
        <v>TB Khá</v>
      </c>
    </row>
    <row r="21" spans="1:38" ht="12.75">
      <c r="A21" s="76">
        <v>15</v>
      </c>
      <c r="B21" s="77">
        <v>17</v>
      </c>
      <c r="C21" s="79" t="s">
        <v>24</v>
      </c>
      <c r="D21" s="79" t="s">
        <v>25</v>
      </c>
      <c r="E21" s="34">
        <f>BDK10AK5L1!J21</f>
        <v>7.299999999999999</v>
      </c>
      <c r="F21" s="12">
        <f>BDK10AK5L1!P21</f>
        <v>6.374999999999999</v>
      </c>
      <c r="G21" s="34">
        <f>BDK10AK5L1!Y21</f>
        <v>7.85</v>
      </c>
      <c r="H21" s="12">
        <f>BDK10AK5L1!AD21</f>
        <v>7.8999999999999995</v>
      </c>
      <c r="I21" s="12">
        <f>BDK10AK5L1!AN21</f>
        <v>7.8999999999999995</v>
      </c>
      <c r="J21" s="12">
        <f>BDK10AK5L2!AS21</f>
        <v>8.5</v>
      </c>
      <c r="K21" s="12">
        <f>BDK10AK5L2!BD21</f>
        <v>6.7749999999999995</v>
      </c>
      <c r="L21" s="12">
        <f>BDK10AK5L1!BI21</f>
        <v>8.6</v>
      </c>
      <c r="M21" s="12">
        <f t="shared" si="1"/>
        <v>188.89999999999998</v>
      </c>
      <c r="N21" s="9">
        <f t="shared" si="2"/>
        <v>7.555999999999999</v>
      </c>
      <c r="O21" s="188" t="str">
        <f t="shared" si="3"/>
        <v>Kh¸</v>
      </c>
      <c r="P21" s="76">
        <v>15</v>
      </c>
      <c r="Q21" s="77">
        <v>17</v>
      </c>
      <c r="R21" s="79" t="s">
        <v>24</v>
      </c>
      <c r="S21" s="79" t="s">
        <v>25</v>
      </c>
      <c r="T21" s="34">
        <f>'DTBCK6-l2'!F21</f>
        <v>7.699999999999999</v>
      </c>
      <c r="U21" s="171">
        <f>'BDK10AK6-1'!P21</f>
        <v>6.225</v>
      </c>
      <c r="V21" s="34">
        <f>'DTBCK6-l2'!H21</f>
        <v>5.699999999999999</v>
      </c>
      <c r="W21" s="12">
        <f>'BDK10AK6-1'!AF21</f>
        <v>6.7749999999999995</v>
      </c>
      <c r="X21" s="12">
        <f>'DTBCK6-l2'!J21</f>
        <v>7</v>
      </c>
      <c r="Y21" s="12">
        <f>'BDK10AK6-1'!AU21</f>
        <v>7.199999999999999</v>
      </c>
      <c r="Z21" s="12">
        <f>'DTBCK6-l2'!L21</f>
        <v>7.8999999999999995</v>
      </c>
      <c r="AA21" s="12">
        <f>'BDK10AK6-1'!BF21</f>
        <v>10</v>
      </c>
      <c r="AB21" s="12">
        <f t="shared" si="4"/>
        <v>178.49999999999997</v>
      </c>
      <c r="AC21" s="9">
        <f t="shared" si="5"/>
        <v>7.139999999999999</v>
      </c>
      <c r="AD21" s="161" t="str">
        <f t="shared" si="6"/>
        <v>Khá</v>
      </c>
      <c r="AE21" s="76">
        <v>15</v>
      </c>
      <c r="AF21" s="77">
        <v>17</v>
      </c>
      <c r="AG21" s="79" t="s">
        <v>24</v>
      </c>
      <c r="AH21" s="79" t="s">
        <v>25</v>
      </c>
      <c r="AI21" s="79"/>
      <c r="AJ21" s="12">
        <f t="shared" si="0"/>
        <v>367.4</v>
      </c>
      <c r="AK21" s="9">
        <f t="shared" si="7"/>
        <v>7.348</v>
      </c>
      <c r="AL21" s="164" t="str">
        <f t="shared" si="8"/>
        <v>Khá</v>
      </c>
    </row>
    <row r="22" spans="1:38" ht="12.75">
      <c r="A22" s="76">
        <v>16</v>
      </c>
      <c r="B22" s="77">
        <v>18</v>
      </c>
      <c r="C22" s="79" t="s">
        <v>27</v>
      </c>
      <c r="D22" s="79" t="s">
        <v>26</v>
      </c>
      <c r="E22" s="34">
        <f>BDK10AK5L1!J22</f>
        <v>7.799999999999999</v>
      </c>
      <c r="F22" s="12">
        <f>BDK10AK5L1!P22</f>
        <v>7.85</v>
      </c>
      <c r="G22" s="34">
        <f>BDK10AK5L1!Y22</f>
        <v>7</v>
      </c>
      <c r="H22" s="12">
        <f>BDK10AK5L1!AD22</f>
        <v>7</v>
      </c>
      <c r="I22" s="12">
        <f>BDK10AK5L1!AN22</f>
        <v>7.199999999999999</v>
      </c>
      <c r="J22" s="12">
        <f>BDK10AK5L2!AS22</f>
        <v>7</v>
      </c>
      <c r="K22" s="12">
        <f>BDK10AK5L2!BD22</f>
        <v>6.924999999999999</v>
      </c>
      <c r="L22" s="12">
        <f>BDK10AK5L1!BI22</f>
        <v>8.5</v>
      </c>
      <c r="M22" s="12">
        <f t="shared" si="1"/>
        <v>185.59999999999997</v>
      </c>
      <c r="N22" s="9">
        <f t="shared" si="2"/>
        <v>7.423999999999999</v>
      </c>
      <c r="O22" s="188" t="str">
        <f t="shared" si="3"/>
        <v>Kh¸</v>
      </c>
      <c r="P22" s="76">
        <v>16</v>
      </c>
      <c r="Q22" s="77">
        <v>18</v>
      </c>
      <c r="R22" s="79" t="s">
        <v>27</v>
      </c>
      <c r="S22" s="79" t="s">
        <v>26</v>
      </c>
      <c r="T22" s="34">
        <f>'DTBCK6-l2'!F22</f>
        <v>7.8999999999999995</v>
      </c>
      <c r="U22" s="171">
        <f>'BDK10AK6-1'!P22</f>
        <v>6.924999999999999</v>
      </c>
      <c r="V22" s="34">
        <f>'DTBCK6-l2'!H22</f>
        <v>5.9</v>
      </c>
      <c r="W22" s="12">
        <f>'BDK10AK6-1'!AF22</f>
        <v>5.375</v>
      </c>
      <c r="X22" s="12">
        <f>'DTBCK6-l2'!J22</f>
        <v>7.199999999999999</v>
      </c>
      <c r="Y22" s="12">
        <f>'BDK10AK6-1'!AU22</f>
        <v>5.9</v>
      </c>
      <c r="Z22" s="12">
        <f>'DTBCK6-l2'!L22</f>
        <v>6.6</v>
      </c>
      <c r="AA22" s="12">
        <f>'BDK10AK6-1'!BF22</f>
        <v>10</v>
      </c>
      <c r="AB22" s="12">
        <f t="shared" si="4"/>
        <v>169.7</v>
      </c>
      <c r="AC22" s="9">
        <f t="shared" si="5"/>
        <v>6.787999999999999</v>
      </c>
      <c r="AD22" s="161" t="str">
        <f t="shared" si="6"/>
        <v>TB Khá</v>
      </c>
      <c r="AE22" s="76">
        <v>16</v>
      </c>
      <c r="AF22" s="77">
        <v>18</v>
      </c>
      <c r="AG22" s="79" t="s">
        <v>27</v>
      </c>
      <c r="AH22" s="79" t="s">
        <v>26</v>
      </c>
      <c r="AI22" s="79"/>
      <c r="AJ22" s="12">
        <f t="shared" si="0"/>
        <v>355.29999999999995</v>
      </c>
      <c r="AK22" s="9">
        <f t="shared" si="7"/>
        <v>7.105999999999999</v>
      </c>
      <c r="AL22" s="164" t="str">
        <f t="shared" si="8"/>
        <v>Khá</v>
      </c>
    </row>
    <row r="23" spans="1:38" ht="12.75">
      <c r="A23" s="76">
        <v>17</v>
      </c>
      <c r="B23" s="77">
        <v>19</v>
      </c>
      <c r="C23" s="79" t="s">
        <v>28</v>
      </c>
      <c r="D23" s="79" t="s">
        <v>26</v>
      </c>
      <c r="E23" s="34">
        <f>BDK10AK5L1!J23</f>
        <v>7.799999999999999</v>
      </c>
      <c r="F23" s="12">
        <f>BDK10AK5L1!P23</f>
        <v>7.85</v>
      </c>
      <c r="G23" s="34">
        <f>BDK10AK5L1!Y23</f>
        <v>7.699999999999999</v>
      </c>
      <c r="H23" s="12">
        <f>BDK10AK5L1!AD23</f>
        <v>7.8999999999999995</v>
      </c>
      <c r="I23" s="12">
        <f>BDK10AK5L1!AN23</f>
        <v>8.5</v>
      </c>
      <c r="J23" s="12">
        <f>BDK10AK5L2!AS23</f>
        <v>7.799999999999999</v>
      </c>
      <c r="K23" s="12">
        <f>BDK10AK5L2!BD23</f>
        <v>6.699999999999999</v>
      </c>
      <c r="L23" s="12">
        <f>BDK10AK5L1!BI23</f>
        <v>8.6</v>
      </c>
      <c r="M23" s="12">
        <f t="shared" si="1"/>
        <v>195.39999999999998</v>
      </c>
      <c r="N23" s="9">
        <f t="shared" si="2"/>
        <v>7.815999999999999</v>
      </c>
      <c r="O23" s="188" t="str">
        <f t="shared" si="3"/>
        <v>Kh¸</v>
      </c>
      <c r="P23" s="76">
        <v>17</v>
      </c>
      <c r="Q23" s="77">
        <v>19</v>
      </c>
      <c r="R23" s="79" t="s">
        <v>28</v>
      </c>
      <c r="S23" s="79" t="s">
        <v>26</v>
      </c>
      <c r="T23" s="34">
        <f>'DTBCK6-l2'!F23</f>
        <v>8.3</v>
      </c>
      <c r="U23" s="171">
        <f>'BDK10AK6-1'!P23</f>
        <v>7.699999999999999</v>
      </c>
      <c r="V23" s="34">
        <f>'DTBCK6-l2'!H23</f>
        <v>6.399999999999999</v>
      </c>
      <c r="W23" s="12">
        <f>'BDK10AK6-1'!AF23</f>
        <v>6.7749999999999995</v>
      </c>
      <c r="X23" s="12">
        <f>'DTBCK6-l2'!J23</f>
        <v>7.299999999999999</v>
      </c>
      <c r="Y23" s="12">
        <f>'BDK10AK6-1'!AU23</f>
        <v>7.299999999999999</v>
      </c>
      <c r="Z23" s="12">
        <f>'DTBCK6-l2'!L23</f>
        <v>9.1</v>
      </c>
      <c r="AA23" s="12">
        <f>'BDK10AK6-1'!BF23</f>
        <v>9</v>
      </c>
      <c r="AB23" s="12">
        <f t="shared" si="4"/>
        <v>191.10000000000002</v>
      </c>
      <c r="AC23" s="9">
        <f t="shared" si="5"/>
        <v>7.644000000000001</v>
      </c>
      <c r="AD23" s="161" t="str">
        <f t="shared" si="6"/>
        <v>Khá</v>
      </c>
      <c r="AE23" s="76">
        <v>17</v>
      </c>
      <c r="AF23" s="77">
        <v>19</v>
      </c>
      <c r="AG23" s="79" t="s">
        <v>28</v>
      </c>
      <c r="AH23" s="79" t="s">
        <v>26</v>
      </c>
      <c r="AI23" s="79"/>
      <c r="AJ23" s="12">
        <f t="shared" si="0"/>
        <v>386.5</v>
      </c>
      <c r="AK23" s="9">
        <f t="shared" si="7"/>
        <v>7.73</v>
      </c>
      <c r="AL23" s="164" t="str">
        <f t="shared" si="8"/>
        <v>Khá</v>
      </c>
    </row>
    <row r="24" spans="1:38" ht="12.75">
      <c r="A24" s="76">
        <v>18</v>
      </c>
      <c r="B24" s="77">
        <v>20</v>
      </c>
      <c r="C24" s="79" t="s">
        <v>29</v>
      </c>
      <c r="D24" s="79" t="s">
        <v>30</v>
      </c>
      <c r="E24" s="34">
        <f>BDK10AK5L1!J24</f>
        <v>8.5</v>
      </c>
      <c r="F24" s="12">
        <f>BDK10AK5L1!P24</f>
        <v>6.924999999999999</v>
      </c>
      <c r="G24" s="34">
        <f>BDK10AK5L1!Y24</f>
        <v>5.6</v>
      </c>
      <c r="H24" s="12">
        <f>BDK10AK5L1!AD24</f>
        <v>7.6</v>
      </c>
      <c r="I24" s="12">
        <f>BDK10AK5L1!AN24</f>
        <v>6.299999999999999</v>
      </c>
      <c r="J24" s="12">
        <f>BDK10AK5L2!AS24</f>
        <v>5.5</v>
      </c>
      <c r="K24" s="12">
        <f>BDK10AK5L2!BD24</f>
        <v>5.45</v>
      </c>
      <c r="L24" s="12">
        <f>BDK10AK5L1!BI24</f>
        <v>7</v>
      </c>
      <c r="M24" s="12">
        <f t="shared" si="1"/>
        <v>165.4</v>
      </c>
      <c r="N24" s="9">
        <f t="shared" si="2"/>
        <v>6.6160000000000005</v>
      </c>
      <c r="O24" s="188" t="str">
        <f t="shared" si="3"/>
        <v>TB Kh¸</v>
      </c>
      <c r="P24" s="76">
        <v>18</v>
      </c>
      <c r="Q24" s="77">
        <v>20</v>
      </c>
      <c r="R24" s="79" t="s">
        <v>29</v>
      </c>
      <c r="S24" s="79" t="s">
        <v>30</v>
      </c>
      <c r="T24" s="34">
        <f>'DTBCK6-l2'!F24</f>
        <v>7.499999999999999</v>
      </c>
      <c r="U24" s="171">
        <f>'BDK10AK6-1'!P24</f>
        <v>6.7749999999999995</v>
      </c>
      <c r="V24" s="34">
        <f>'DTBCK6-l2'!H24</f>
        <v>5.6</v>
      </c>
      <c r="W24" s="12">
        <f>'BDK10AK6-1'!AF24</f>
        <v>4.925</v>
      </c>
      <c r="X24" s="12">
        <f>'DTBCK6-l2'!J24</f>
        <v>6.8999999999999995</v>
      </c>
      <c r="Y24" s="12">
        <f>'BDK10AK6-1'!AU24</f>
        <v>8.8</v>
      </c>
      <c r="Z24" s="12">
        <f>'DTBCK6-l2'!L24</f>
        <v>7</v>
      </c>
      <c r="AA24" s="12">
        <f>'BDK10AK6-1'!BF24</f>
        <v>9</v>
      </c>
      <c r="AB24" s="12">
        <f t="shared" si="4"/>
        <v>172.2</v>
      </c>
      <c r="AC24" s="9">
        <f t="shared" si="5"/>
        <v>6.888</v>
      </c>
      <c r="AD24" s="161" t="str">
        <f t="shared" si="6"/>
        <v>TB Khá</v>
      </c>
      <c r="AE24" s="76">
        <v>18</v>
      </c>
      <c r="AF24" s="77">
        <v>20</v>
      </c>
      <c r="AG24" s="79" t="s">
        <v>29</v>
      </c>
      <c r="AH24" s="79" t="s">
        <v>30</v>
      </c>
      <c r="AI24" s="79"/>
      <c r="AJ24" s="12">
        <f t="shared" si="0"/>
        <v>337.6</v>
      </c>
      <c r="AK24" s="9">
        <f t="shared" si="7"/>
        <v>6.752000000000001</v>
      </c>
      <c r="AL24" s="164" t="str">
        <f t="shared" si="8"/>
        <v>TB Khá</v>
      </c>
    </row>
    <row r="25" spans="1:38" ht="12.75">
      <c r="A25" s="76">
        <v>19</v>
      </c>
      <c r="B25" s="77">
        <v>21</v>
      </c>
      <c r="C25" s="79" t="s">
        <v>9</v>
      </c>
      <c r="D25" s="79" t="s">
        <v>31</v>
      </c>
      <c r="E25" s="34">
        <f>BDK10AK5L1!J25</f>
        <v>7.799999999999999</v>
      </c>
      <c r="F25" s="12">
        <f>BDK10AK5L1!P25</f>
        <v>7.7749999999999995</v>
      </c>
      <c r="G25" s="34">
        <f>BDK10AK5L1!Y25</f>
        <v>7.699999999999999</v>
      </c>
      <c r="H25" s="12">
        <f>BDK10AK5L1!AD25</f>
        <v>7</v>
      </c>
      <c r="I25" s="12">
        <f>BDK10AK5L1!AN25</f>
        <v>7.1</v>
      </c>
      <c r="J25" s="12">
        <f>BDK10AK5L2!AS25</f>
        <v>6.1</v>
      </c>
      <c r="K25" s="12">
        <f>BDK10AK5L2!BD25</f>
        <v>5.999999999999999</v>
      </c>
      <c r="L25" s="12">
        <f>BDK10AK5L1!BI25</f>
        <v>7.8999999999999995</v>
      </c>
      <c r="M25" s="12">
        <f t="shared" si="1"/>
        <v>178.2</v>
      </c>
      <c r="N25" s="9">
        <f t="shared" si="2"/>
        <v>7.127999999999999</v>
      </c>
      <c r="O25" s="188" t="str">
        <f t="shared" si="3"/>
        <v>Kh¸</v>
      </c>
      <c r="P25" s="76">
        <v>19</v>
      </c>
      <c r="Q25" s="77">
        <v>21</v>
      </c>
      <c r="R25" s="79" t="s">
        <v>9</v>
      </c>
      <c r="S25" s="79" t="s">
        <v>31</v>
      </c>
      <c r="T25" s="34">
        <f>'DTBCK6-l2'!F25</f>
        <v>6.799999999999999</v>
      </c>
      <c r="U25" s="171">
        <f>'BDK10AK6-1'!P25</f>
        <v>6.374999999999999</v>
      </c>
      <c r="V25" s="34">
        <f>'DTBCK6-l2'!H25</f>
        <v>6.299999999999999</v>
      </c>
      <c r="W25" s="12">
        <f>'BDK10AK6-1'!AF25</f>
        <v>6.85</v>
      </c>
      <c r="X25" s="12">
        <f>'DTBCK6-l2'!J25</f>
        <v>4.8</v>
      </c>
      <c r="Y25" s="12">
        <f>'BDK10AK6-1'!AU25</f>
        <v>7.8999999999999995</v>
      </c>
      <c r="Z25" s="12">
        <f>'DTBCK6-l2'!L25</f>
        <v>6.299999999999999</v>
      </c>
      <c r="AA25" s="12">
        <f>'BDK10AK6-1'!BF25</f>
        <v>10</v>
      </c>
      <c r="AB25" s="12">
        <f t="shared" si="4"/>
        <v>169.2</v>
      </c>
      <c r="AC25" s="9">
        <f t="shared" si="5"/>
        <v>6.768</v>
      </c>
      <c r="AD25" s="161" t="str">
        <f t="shared" si="6"/>
        <v>TB Khá</v>
      </c>
      <c r="AE25" s="76">
        <v>19</v>
      </c>
      <c r="AF25" s="77">
        <v>21</v>
      </c>
      <c r="AG25" s="79" t="s">
        <v>9</v>
      </c>
      <c r="AH25" s="79" t="s">
        <v>31</v>
      </c>
      <c r="AI25" s="79"/>
      <c r="AJ25" s="12">
        <f t="shared" si="0"/>
        <v>347.4</v>
      </c>
      <c r="AK25" s="9">
        <f t="shared" si="7"/>
        <v>6.9479999999999995</v>
      </c>
      <c r="AL25" s="164" t="str">
        <f t="shared" si="8"/>
        <v>TB Khá</v>
      </c>
    </row>
    <row r="26" spans="1:38" ht="12.75">
      <c r="A26" s="76">
        <v>20</v>
      </c>
      <c r="B26" s="77">
        <v>22</v>
      </c>
      <c r="C26" s="79" t="s">
        <v>32</v>
      </c>
      <c r="D26" s="79" t="s">
        <v>33</v>
      </c>
      <c r="E26" s="34">
        <f>BDK10AK5L1!J26</f>
        <v>8.7</v>
      </c>
      <c r="F26" s="12">
        <f>BDK10AK5L1!P26</f>
        <v>8.075</v>
      </c>
      <c r="G26" s="34">
        <f>BDK10AK5L1!Y26</f>
        <v>9.4</v>
      </c>
      <c r="H26" s="12">
        <f>BDK10AK5L1!AD26</f>
        <v>7.8999999999999995</v>
      </c>
      <c r="I26" s="12">
        <f>BDK10AK5L1!AN26</f>
        <v>8</v>
      </c>
      <c r="J26" s="12">
        <f>BDK10AK5L2!AS26</f>
        <v>7.6</v>
      </c>
      <c r="K26" s="12">
        <f>BDK10AK5L2!BD26</f>
        <v>6.7749999999999995</v>
      </c>
      <c r="L26" s="12">
        <f>BDK10AK5L1!BI26</f>
        <v>7.8999999999999995</v>
      </c>
      <c r="M26" s="12">
        <f t="shared" si="1"/>
        <v>198.49999999999997</v>
      </c>
      <c r="N26" s="9">
        <f t="shared" si="2"/>
        <v>7.939999999999999</v>
      </c>
      <c r="O26" s="188" t="str">
        <f t="shared" si="3"/>
        <v>Kh¸</v>
      </c>
      <c r="P26" s="76">
        <v>20</v>
      </c>
      <c r="Q26" s="77">
        <v>22</v>
      </c>
      <c r="R26" s="79" t="s">
        <v>32</v>
      </c>
      <c r="S26" s="79" t="s">
        <v>33</v>
      </c>
      <c r="T26" s="34">
        <f>'DTBCK6-l2'!F26</f>
        <v>8.7</v>
      </c>
      <c r="U26" s="171">
        <f>'BDK10AK6-1'!P26</f>
        <v>6.6</v>
      </c>
      <c r="V26" s="34">
        <f>'DTBCK6-l2'!H26</f>
        <v>7.799999999999999</v>
      </c>
      <c r="W26" s="12">
        <f>'BDK10AK6-1'!AF26</f>
        <v>6.85</v>
      </c>
      <c r="X26" s="12">
        <f>'DTBCK6-l2'!J26</f>
        <v>7.3999999999999995</v>
      </c>
      <c r="Y26" s="12">
        <f>'BDK10AK6-1'!AU26</f>
        <v>7.799999999999999</v>
      </c>
      <c r="Z26" s="12">
        <f>'DTBCK6-l2'!L26</f>
        <v>7.799999999999999</v>
      </c>
      <c r="AA26" s="12">
        <f>'BDK10AK6-1'!BF26</f>
        <v>10</v>
      </c>
      <c r="AB26" s="12">
        <f t="shared" si="4"/>
        <v>192.3</v>
      </c>
      <c r="AC26" s="9">
        <f t="shared" si="5"/>
        <v>7.692</v>
      </c>
      <c r="AD26" s="161" t="str">
        <f t="shared" si="6"/>
        <v>Khá</v>
      </c>
      <c r="AE26" s="76">
        <v>20</v>
      </c>
      <c r="AF26" s="77">
        <v>22</v>
      </c>
      <c r="AG26" s="79" t="s">
        <v>32</v>
      </c>
      <c r="AH26" s="79" t="s">
        <v>33</v>
      </c>
      <c r="AI26" s="79"/>
      <c r="AJ26" s="12">
        <f t="shared" si="0"/>
        <v>390.79999999999995</v>
      </c>
      <c r="AK26" s="9">
        <f t="shared" si="7"/>
        <v>7.815999999999999</v>
      </c>
      <c r="AL26" s="164" t="str">
        <f t="shared" si="8"/>
        <v>Khá</v>
      </c>
    </row>
    <row r="27" spans="1:38" ht="12.75">
      <c r="A27" s="76">
        <v>21</v>
      </c>
      <c r="B27" s="77">
        <v>23</v>
      </c>
      <c r="C27" s="79" t="s">
        <v>34</v>
      </c>
      <c r="D27" s="79" t="s">
        <v>35</v>
      </c>
      <c r="E27" s="34">
        <f>BDK10AK5L1!J27</f>
        <v>9.4</v>
      </c>
      <c r="F27" s="12">
        <f>BDK10AK5L1!P27</f>
        <v>7.85</v>
      </c>
      <c r="G27" s="34">
        <f>BDK10AK5L1!Y27</f>
        <v>7.1499999999999995</v>
      </c>
      <c r="H27" s="12">
        <f>BDK10AK5L1!AD27</f>
        <v>8.7</v>
      </c>
      <c r="I27" s="12">
        <f>BDK10AK5L1!AN27</f>
        <v>8.7</v>
      </c>
      <c r="J27" s="12">
        <f>BDK10AK5L2!AS27</f>
        <v>9.5</v>
      </c>
      <c r="K27" s="12">
        <f>BDK10AK5L2!BD27</f>
        <v>7.699999999999999</v>
      </c>
      <c r="L27" s="12">
        <f>BDK10AK5L1!BI27</f>
        <v>8.7</v>
      </c>
      <c r="M27" s="12">
        <f t="shared" si="1"/>
        <v>211.49999999999997</v>
      </c>
      <c r="N27" s="9">
        <f t="shared" si="2"/>
        <v>8.459999999999999</v>
      </c>
      <c r="O27" s="188" t="str">
        <f t="shared" si="3"/>
        <v>Giái</v>
      </c>
      <c r="P27" s="76">
        <v>21</v>
      </c>
      <c r="Q27" s="77">
        <v>23</v>
      </c>
      <c r="R27" s="79" t="s">
        <v>34</v>
      </c>
      <c r="S27" s="79" t="s">
        <v>35</v>
      </c>
      <c r="T27" s="34">
        <f>'DTBCK6-l2'!F27</f>
        <v>8.899999999999999</v>
      </c>
      <c r="U27" s="171">
        <f>'BDK10AK6-1'!P27</f>
        <v>7.375</v>
      </c>
      <c r="V27" s="34">
        <f>'DTBCK6-l2'!H27</f>
        <v>9</v>
      </c>
      <c r="W27" s="12">
        <f>'BDK10AK6-1'!AF27</f>
        <v>6.924999999999999</v>
      </c>
      <c r="X27" s="12">
        <f>'DTBCK6-l2'!J27</f>
        <v>8.2</v>
      </c>
      <c r="Y27" s="12">
        <f>'BDK10AK6-1'!AU27</f>
        <v>8.5</v>
      </c>
      <c r="Z27" s="12">
        <f>'DTBCK6-l2'!L27</f>
        <v>8</v>
      </c>
      <c r="AA27" s="12">
        <f>'BDK10AK6-1'!BF27</f>
        <v>10</v>
      </c>
      <c r="AB27" s="12">
        <f t="shared" si="4"/>
        <v>204.99999999999997</v>
      </c>
      <c r="AC27" s="9">
        <f t="shared" si="5"/>
        <v>8.2</v>
      </c>
      <c r="AD27" s="161" t="str">
        <f>IF(AC27&gt;=9,"Xuất sắc",IF(AND(AC27&gt;=8,AC27&lt;9),"Giỏi",IF(AND(AC27&gt;=7,AC27&lt;8),"Khá",IF(AND(AC27&gt;=6,AC27&lt;7),"TB Khá",IF(AND(AC27&gt;=5,AC27&lt;6),"Trung Bình",IF(AND(AC27&gt;=4,AC27&lt;5),"Yếu","Kém"))))))</f>
        <v>Giỏi</v>
      </c>
      <c r="AE27" s="76">
        <v>21</v>
      </c>
      <c r="AF27" s="77">
        <v>23</v>
      </c>
      <c r="AG27" s="79" t="s">
        <v>34</v>
      </c>
      <c r="AH27" s="79" t="s">
        <v>35</v>
      </c>
      <c r="AI27" s="79"/>
      <c r="AJ27" s="12">
        <f t="shared" si="0"/>
        <v>416.49999999999994</v>
      </c>
      <c r="AK27" s="9">
        <f t="shared" si="7"/>
        <v>8.329999999999998</v>
      </c>
      <c r="AL27" s="164" t="str">
        <f>IF(AK27&gt;=9,"Xuất sắc",IF(AND(AK27&lt;9,AK27&gt;=8),"Giỏi",IF(AND(AK27&gt;=7,AK27&lt;8),"Khá",IF(AND(AK27&gt;=6,AK27&lt;7),"TB Khá",IF(AND(AK27&gt;=5,AK27&lt;6),"TB",IF(AND(AK27&gt;=4,AK27&lt;5),"Yếu","kém"))))))</f>
        <v>Giỏi</v>
      </c>
    </row>
    <row r="28" spans="1:38" ht="12.75">
      <c r="A28" s="76">
        <v>22</v>
      </c>
      <c r="B28" s="77">
        <v>24</v>
      </c>
      <c r="C28" s="79" t="s">
        <v>36</v>
      </c>
      <c r="D28" s="79" t="s">
        <v>37</v>
      </c>
      <c r="E28" s="34">
        <f>BDK10AK5L1!J28</f>
        <v>7.799999999999999</v>
      </c>
      <c r="F28" s="12">
        <f>BDK10AK5L1!P28</f>
        <v>7.225</v>
      </c>
      <c r="G28" s="34">
        <f>BDK10AK5L1!Y28</f>
        <v>7</v>
      </c>
      <c r="H28" s="12">
        <f>BDK10AK5L1!AD28</f>
        <v>6.699999999999999</v>
      </c>
      <c r="I28" s="12">
        <f>BDK10AK5L1!AN28</f>
        <v>7</v>
      </c>
      <c r="J28" s="12">
        <f>BDK10AK5L2!AS28</f>
        <v>6.8999999999999995</v>
      </c>
      <c r="K28" s="12">
        <f>BDK10AK5L2!BD28</f>
        <v>6.7749999999999995</v>
      </c>
      <c r="L28" s="12">
        <f>BDK10AK5L1!BI28</f>
        <v>8.5</v>
      </c>
      <c r="M28" s="12">
        <f t="shared" si="1"/>
        <v>180.7</v>
      </c>
      <c r="N28" s="9">
        <f t="shared" si="2"/>
        <v>7.228</v>
      </c>
      <c r="O28" s="188" t="str">
        <f t="shared" si="3"/>
        <v>Kh¸</v>
      </c>
      <c r="P28" s="76">
        <v>22</v>
      </c>
      <c r="Q28" s="77">
        <v>24</v>
      </c>
      <c r="R28" s="79" t="s">
        <v>36</v>
      </c>
      <c r="S28" s="79" t="s">
        <v>37</v>
      </c>
      <c r="T28" s="34">
        <f>'DTBCK6-l2'!F28</f>
        <v>7.8999999999999995</v>
      </c>
      <c r="U28" s="171">
        <f>'BDK10AK6-1'!P28</f>
        <v>6.225</v>
      </c>
      <c r="V28" s="34">
        <f>'DTBCK6-l2'!H28</f>
        <v>6.299999999999999</v>
      </c>
      <c r="W28" s="12">
        <f>'BDK10AK6-1'!AF28</f>
        <v>6.924999999999999</v>
      </c>
      <c r="X28" s="12">
        <f>'DTBCK6-l2'!J28</f>
        <v>7.8999999999999995</v>
      </c>
      <c r="Y28" s="12">
        <f>'BDK10AK6-1'!AU28</f>
        <v>8.6</v>
      </c>
      <c r="Z28" s="12">
        <f>'DTBCK6-l2'!L28</f>
        <v>7.8999999999999995</v>
      </c>
      <c r="AA28" s="12">
        <f>'BDK10AK6-1'!BF28</f>
        <v>9</v>
      </c>
      <c r="AB28" s="12">
        <f t="shared" si="4"/>
        <v>186.39999999999998</v>
      </c>
      <c r="AC28" s="9">
        <f t="shared" si="5"/>
        <v>7.4559999999999995</v>
      </c>
      <c r="AD28" s="161" t="str">
        <f t="shared" si="6"/>
        <v>Khá</v>
      </c>
      <c r="AE28" s="76">
        <v>22</v>
      </c>
      <c r="AF28" s="77">
        <v>24</v>
      </c>
      <c r="AG28" s="79" t="s">
        <v>36</v>
      </c>
      <c r="AH28" s="79" t="s">
        <v>37</v>
      </c>
      <c r="AI28" s="79"/>
      <c r="AJ28" s="12">
        <f t="shared" si="0"/>
        <v>367.09999999999997</v>
      </c>
      <c r="AK28" s="9">
        <f t="shared" si="7"/>
        <v>7.342</v>
      </c>
      <c r="AL28" s="164" t="str">
        <f t="shared" si="8"/>
        <v>Khá</v>
      </c>
    </row>
    <row r="29" spans="1:38" ht="12.75">
      <c r="A29" s="76">
        <v>23</v>
      </c>
      <c r="B29" s="77">
        <v>25</v>
      </c>
      <c r="C29" s="79" t="s">
        <v>38</v>
      </c>
      <c r="D29" s="79" t="s">
        <v>30</v>
      </c>
      <c r="E29" s="34">
        <f>BDK10AK5L1!J29</f>
        <v>7.1</v>
      </c>
      <c r="F29" s="12">
        <f>BDK10AK5L1!P29</f>
        <v>6.449999999999999</v>
      </c>
      <c r="G29" s="34">
        <f>BDK10AK5L1!Y29</f>
        <v>7</v>
      </c>
      <c r="H29" s="12">
        <f>BDK10AK5L1!AD29</f>
        <v>7</v>
      </c>
      <c r="I29" s="12">
        <f>BDK10AK5L1!AN29</f>
        <v>7.199999999999999</v>
      </c>
      <c r="J29" s="12">
        <f>BDK10AK5L2!AS29</f>
        <v>5.999999999999999</v>
      </c>
      <c r="K29" s="12">
        <f>BDK10AK5L2!BD29</f>
        <v>5.999999999999999</v>
      </c>
      <c r="L29" s="12">
        <f>BDK10AK5L1!BI29</f>
        <v>6.799999999999999</v>
      </c>
      <c r="M29" s="12">
        <f t="shared" si="1"/>
        <v>166.1</v>
      </c>
      <c r="N29" s="9">
        <f t="shared" si="2"/>
        <v>6.644</v>
      </c>
      <c r="O29" s="188" t="str">
        <f t="shared" si="3"/>
        <v>TB Kh¸</v>
      </c>
      <c r="P29" s="76">
        <v>23</v>
      </c>
      <c r="Q29" s="77">
        <v>25</v>
      </c>
      <c r="R29" s="79" t="s">
        <v>38</v>
      </c>
      <c r="S29" s="79" t="s">
        <v>30</v>
      </c>
      <c r="T29" s="34">
        <f>'DTBCK6-l2'!F29</f>
        <v>7.6</v>
      </c>
      <c r="U29" s="171">
        <f>'BDK10AK6-1'!P29</f>
        <v>6.85</v>
      </c>
      <c r="V29" s="34">
        <f>'DTBCK6-l2'!H29</f>
        <v>7</v>
      </c>
      <c r="W29" s="12">
        <f>'BDK10AK6-1'!AF29</f>
        <v>6.7749999999999995</v>
      </c>
      <c r="X29" s="12">
        <f>'DTBCK6-l2'!J29</f>
        <v>8.3</v>
      </c>
      <c r="Y29" s="12">
        <f>'BDK10AK6-1'!AU29</f>
        <v>7.799999999999999</v>
      </c>
      <c r="Z29" s="12">
        <f>'DTBCK6-l2'!L29</f>
        <v>7.199999999999999</v>
      </c>
      <c r="AA29" s="12">
        <f>'BDK10AK6-1'!BF29</f>
        <v>10</v>
      </c>
      <c r="AB29" s="12">
        <f t="shared" si="4"/>
        <v>188.2</v>
      </c>
      <c r="AC29" s="9">
        <f t="shared" si="5"/>
        <v>7.528</v>
      </c>
      <c r="AD29" s="161" t="str">
        <f t="shared" si="6"/>
        <v>Khá</v>
      </c>
      <c r="AE29" s="76">
        <v>23</v>
      </c>
      <c r="AF29" s="77">
        <v>25</v>
      </c>
      <c r="AG29" s="79" t="s">
        <v>38</v>
      </c>
      <c r="AH29" s="79" t="s">
        <v>30</v>
      </c>
      <c r="AI29" s="79"/>
      <c r="AJ29" s="12">
        <f t="shared" si="0"/>
        <v>354.29999999999995</v>
      </c>
      <c r="AK29" s="9">
        <f t="shared" si="7"/>
        <v>7.085999999999999</v>
      </c>
      <c r="AL29" s="164" t="str">
        <f t="shared" si="8"/>
        <v>Khá</v>
      </c>
    </row>
    <row r="30" spans="1:38" ht="12.75">
      <c r="A30" s="76">
        <v>24</v>
      </c>
      <c r="B30" s="77">
        <v>26</v>
      </c>
      <c r="C30" s="79" t="s">
        <v>39</v>
      </c>
      <c r="D30" s="79" t="s">
        <v>40</v>
      </c>
      <c r="E30" s="34">
        <f>BDK10AK5L1!J30</f>
        <v>7.799999999999999</v>
      </c>
      <c r="F30" s="12">
        <f>BDK10AK5L1!P30</f>
        <v>7.85</v>
      </c>
      <c r="G30" s="34">
        <f>BDK10AK5L1!Y30</f>
        <v>7.699999999999999</v>
      </c>
      <c r="H30" s="12">
        <f>BDK10AK5L1!AD30</f>
        <v>8.6</v>
      </c>
      <c r="I30" s="12">
        <f>BDK10AK5L1!AN30</f>
        <v>7.8999999999999995</v>
      </c>
      <c r="J30" s="12">
        <f>BDK10AK5L2!AS30</f>
        <v>7.3</v>
      </c>
      <c r="K30" s="12">
        <f>BDK10AK5L2!BD30</f>
        <v>5.375</v>
      </c>
      <c r="L30" s="12">
        <f>BDK10AK5L1!BI30</f>
        <v>7.299999999999999</v>
      </c>
      <c r="M30" s="12">
        <f t="shared" si="1"/>
        <v>185</v>
      </c>
      <c r="N30" s="9">
        <f t="shared" si="2"/>
        <v>7.4</v>
      </c>
      <c r="O30" s="188" t="str">
        <f t="shared" si="3"/>
        <v>Kh¸</v>
      </c>
      <c r="P30" s="76">
        <v>24</v>
      </c>
      <c r="Q30" s="77">
        <v>26</v>
      </c>
      <c r="R30" s="79" t="s">
        <v>39</v>
      </c>
      <c r="S30" s="79" t="s">
        <v>40</v>
      </c>
      <c r="T30" s="34">
        <f>'DTBCK6-l2'!F30</f>
        <v>7.8999999999999995</v>
      </c>
      <c r="U30" s="171">
        <f>'BDK10AK6-1'!P30</f>
        <v>6.1499999999999995</v>
      </c>
      <c r="V30" s="34">
        <f>'DTBCK6-l2'!H30</f>
        <v>6.299999999999999</v>
      </c>
      <c r="W30" s="12">
        <f>'BDK10AK6-1'!AF30</f>
        <v>5.999999999999999</v>
      </c>
      <c r="X30" s="12">
        <f>'DTBCK6-l2'!J30</f>
        <v>5.6</v>
      </c>
      <c r="Y30" s="12">
        <f>'BDK10AK6-1'!AU30</f>
        <v>7.8999999999999995</v>
      </c>
      <c r="Z30" s="12">
        <f>'DTBCK6-l2'!L30</f>
        <v>7.699999999999999</v>
      </c>
      <c r="AA30" s="12">
        <f>'BDK10AK6-1'!BF30</f>
        <v>9</v>
      </c>
      <c r="AB30" s="12">
        <f t="shared" si="4"/>
        <v>172.79999999999998</v>
      </c>
      <c r="AC30" s="9">
        <f t="shared" si="5"/>
        <v>6.911999999999999</v>
      </c>
      <c r="AD30" s="161" t="str">
        <f t="shared" si="6"/>
        <v>TB Khá</v>
      </c>
      <c r="AE30" s="76">
        <v>24</v>
      </c>
      <c r="AF30" s="77">
        <v>26</v>
      </c>
      <c r="AG30" s="79" t="s">
        <v>39</v>
      </c>
      <c r="AH30" s="79" t="s">
        <v>40</v>
      </c>
      <c r="AI30" s="79"/>
      <c r="AJ30" s="12">
        <f t="shared" si="0"/>
        <v>357.79999999999995</v>
      </c>
      <c r="AK30" s="9">
        <f t="shared" si="7"/>
        <v>7.155999999999999</v>
      </c>
      <c r="AL30" s="164" t="str">
        <f t="shared" si="8"/>
        <v>Khá</v>
      </c>
    </row>
    <row r="31" spans="1:38" ht="12.75">
      <c r="A31" s="76">
        <v>25</v>
      </c>
      <c r="B31" s="77">
        <v>27</v>
      </c>
      <c r="C31" s="79" t="s">
        <v>41</v>
      </c>
      <c r="D31" s="79" t="s">
        <v>42</v>
      </c>
      <c r="E31" s="34">
        <f>BDK10AK5L1!J31</f>
        <v>8.6</v>
      </c>
      <c r="F31" s="12">
        <f>BDK10AK5L1!P31</f>
        <v>7.7749999999999995</v>
      </c>
      <c r="G31" s="34">
        <f>BDK10AK5L1!Y31</f>
        <v>8</v>
      </c>
      <c r="H31" s="12">
        <f>BDK10AK5L1!AD31</f>
        <v>7.699999999999999</v>
      </c>
      <c r="I31" s="12">
        <f>BDK10AK5L1!AN31</f>
        <v>8</v>
      </c>
      <c r="J31" s="12">
        <f>BDK10AK5L2!AS31</f>
        <v>7</v>
      </c>
      <c r="K31" s="12">
        <f>BDK10AK5L2!BD31</f>
        <v>6.074999999999999</v>
      </c>
      <c r="L31" s="12">
        <f>BDK10AK5L1!BI31</f>
        <v>8.5</v>
      </c>
      <c r="M31" s="12">
        <f t="shared" si="1"/>
        <v>190.8</v>
      </c>
      <c r="N31" s="9">
        <f t="shared" si="2"/>
        <v>7.632000000000001</v>
      </c>
      <c r="O31" s="188" t="str">
        <f t="shared" si="3"/>
        <v>Kh¸</v>
      </c>
      <c r="P31" s="76">
        <v>25</v>
      </c>
      <c r="Q31" s="77">
        <v>27</v>
      </c>
      <c r="R31" s="79" t="s">
        <v>41</v>
      </c>
      <c r="S31" s="79" t="s">
        <v>42</v>
      </c>
      <c r="T31" s="34">
        <f>'DTBCK6-l2'!F31</f>
        <v>9.1</v>
      </c>
      <c r="U31" s="171">
        <f>'BDK10AK6-1'!P31</f>
        <v>7.299999999999999</v>
      </c>
      <c r="V31" s="34">
        <f>'DTBCK6-l2'!H31</f>
        <v>8.7</v>
      </c>
      <c r="W31" s="12">
        <f>'BDK10AK6-1'!AF31</f>
        <v>6.85</v>
      </c>
      <c r="X31" s="12">
        <f>'DTBCK6-l2'!J31</f>
        <v>7</v>
      </c>
      <c r="Y31" s="12">
        <f>'BDK10AK6-1'!AU31</f>
        <v>8.5</v>
      </c>
      <c r="Z31" s="12">
        <f>'DTBCK6-l2'!L31</f>
        <v>7.799999999999999</v>
      </c>
      <c r="AA31" s="12">
        <f>'BDK10AK6-1'!BF31</f>
        <v>9</v>
      </c>
      <c r="AB31" s="12">
        <f t="shared" si="4"/>
        <v>197.9</v>
      </c>
      <c r="AC31" s="9">
        <f t="shared" si="5"/>
        <v>7.916</v>
      </c>
      <c r="AD31" s="161" t="str">
        <f t="shared" si="6"/>
        <v>Khá</v>
      </c>
      <c r="AE31" s="76">
        <v>25</v>
      </c>
      <c r="AF31" s="77">
        <v>27</v>
      </c>
      <c r="AG31" s="79" t="s">
        <v>41</v>
      </c>
      <c r="AH31" s="79" t="s">
        <v>42</v>
      </c>
      <c r="AI31" s="79"/>
      <c r="AJ31" s="12">
        <f t="shared" si="0"/>
        <v>388.70000000000005</v>
      </c>
      <c r="AK31" s="9">
        <f t="shared" si="7"/>
        <v>7.774000000000001</v>
      </c>
      <c r="AL31" s="164" t="str">
        <f t="shared" si="8"/>
        <v>Khá</v>
      </c>
    </row>
    <row r="32" spans="1:38" ht="12.75">
      <c r="A32" s="76">
        <v>26</v>
      </c>
      <c r="B32" s="77">
        <v>28</v>
      </c>
      <c r="C32" s="79" t="s">
        <v>36</v>
      </c>
      <c r="D32" s="79" t="s">
        <v>42</v>
      </c>
      <c r="E32" s="34">
        <f>BDK10AK5L1!J32</f>
        <v>7.1</v>
      </c>
      <c r="F32" s="12">
        <f>BDK10AK5L1!P32</f>
        <v>7.074999999999999</v>
      </c>
      <c r="G32" s="34">
        <f>BDK10AK5L1!Y32</f>
        <v>6.299999999999999</v>
      </c>
      <c r="H32" s="12">
        <f>BDK10AK5L1!AD32</f>
        <v>5.999999999999999</v>
      </c>
      <c r="I32" s="12">
        <f>BDK10AK5L1!AN32</f>
        <v>6.299999999999999</v>
      </c>
      <c r="J32" s="12">
        <f>BDK10AK5L2!AS32</f>
        <v>6.1</v>
      </c>
      <c r="K32" s="12">
        <f>BDK10AK5L2!BD32</f>
        <v>4.75</v>
      </c>
      <c r="L32" s="12">
        <f>BDK10AK5L1!BI32</f>
        <v>7</v>
      </c>
      <c r="M32" s="12">
        <f t="shared" si="1"/>
        <v>157.39999999999998</v>
      </c>
      <c r="N32" s="9">
        <f t="shared" si="2"/>
        <v>6.295999999999999</v>
      </c>
      <c r="O32" s="188" t="str">
        <f t="shared" si="3"/>
        <v>TB Kh¸</v>
      </c>
      <c r="P32" s="76">
        <v>26</v>
      </c>
      <c r="Q32" s="77">
        <v>28</v>
      </c>
      <c r="R32" s="79" t="s">
        <v>36</v>
      </c>
      <c r="S32" s="79" t="s">
        <v>42</v>
      </c>
      <c r="T32" s="34">
        <f>'DTBCK6-l2'!F32</f>
        <v>8.6</v>
      </c>
      <c r="U32" s="171">
        <f>'BDK10AK6-1'!P32</f>
        <v>6.324999999999999</v>
      </c>
      <c r="V32" s="34">
        <f>'DTBCK6-l2'!H32</f>
        <v>6.299999999999999</v>
      </c>
      <c r="W32" s="12">
        <f>'BDK10AK6-1'!AF32</f>
        <v>6.299999999999999</v>
      </c>
      <c r="X32" s="12">
        <f>'DTBCK6-l2'!J32</f>
        <v>4.8</v>
      </c>
      <c r="Y32" s="12">
        <f>'BDK10AK6-1'!AU32</f>
        <v>7.199999999999999</v>
      </c>
      <c r="Z32" s="12">
        <f>'DTBCK6-l2'!L32</f>
        <v>7.699999999999999</v>
      </c>
      <c r="AA32" s="12">
        <f>'BDK10AK6-1'!BF32</f>
        <v>9</v>
      </c>
      <c r="AB32" s="12">
        <f t="shared" si="4"/>
        <v>172.29999999999998</v>
      </c>
      <c r="AC32" s="9">
        <f t="shared" si="5"/>
        <v>6.8919999999999995</v>
      </c>
      <c r="AD32" s="161" t="str">
        <f t="shared" si="6"/>
        <v>TB Khá</v>
      </c>
      <c r="AE32" s="76">
        <v>26</v>
      </c>
      <c r="AF32" s="77">
        <v>28</v>
      </c>
      <c r="AG32" s="79" t="s">
        <v>36</v>
      </c>
      <c r="AH32" s="79" t="s">
        <v>42</v>
      </c>
      <c r="AI32" s="79"/>
      <c r="AJ32" s="12">
        <f t="shared" si="0"/>
        <v>329.69999999999993</v>
      </c>
      <c r="AK32" s="9">
        <f t="shared" si="7"/>
        <v>6.5939999999999985</v>
      </c>
      <c r="AL32" s="164" t="str">
        <f t="shared" si="8"/>
        <v>TB Khá</v>
      </c>
    </row>
    <row r="33" spans="1:38" ht="12.75">
      <c r="A33" s="76">
        <v>27</v>
      </c>
      <c r="B33" s="77">
        <v>29</v>
      </c>
      <c r="C33" s="79" t="s">
        <v>43</v>
      </c>
      <c r="D33" s="79" t="s">
        <v>42</v>
      </c>
      <c r="E33" s="34">
        <f>BDK10AK5L1!J33</f>
        <v>9.2</v>
      </c>
      <c r="F33" s="12">
        <f>BDK10AK5L1!P33</f>
        <v>7.924999999999999</v>
      </c>
      <c r="G33" s="34">
        <f>BDK10AK5L1!Y33</f>
        <v>7.699999999999999</v>
      </c>
      <c r="H33" s="12">
        <f>BDK10AK5L1!AD33</f>
        <v>7.5</v>
      </c>
      <c r="I33" s="12">
        <f>BDK10AK5L1!AN33</f>
        <v>7.8999999999999995</v>
      </c>
      <c r="J33" s="12">
        <f>BDK10AK5L2!AS33</f>
        <v>7.1</v>
      </c>
      <c r="K33" s="12">
        <f>BDK10AK5L2!BD33</f>
        <v>7</v>
      </c>
      <c r="L33" s="12">
        <f>BDK10AK5L1!BI33</f>
        <v>7.699999999999999</v>
      </c>
      <c r="M33" s="12">
        <f t="shared" si="1"/>
        <v>193.29999999999998</v>
      </c>
      <c r="N33" s="9">
        <f t="shared" si="2"/>
        <v>7.731999999999999</v>
      </c>
      <c r="O33" s="188" t="str">
        <f t="shared" si="3"/>
        <v>Kh¸</v>
      </c>
      <c r="P33" s="76">
        <v>27</v>
      </c>
      <c r="Q33" s="77">
        <v>29</v>
      </c>
      <c r="R33" s="79" t="s">
        <v>43</v>
      </c>
      <c r="S33" s="79" t="s">
        <v>42</v>
      </c>
      <c r="T33" s="34">
        <f>'DTBCK6-l2'!F33</f>
        <v>8.7</v>
      </c>
      <c r="U33" s="171">
        <f>'BDK10AK6-1'!P33</f>
        <v>6.299999999999999</v>
      </c>
      <c r="V33" s="34">
        <f>'DTBCK6-l2'!H33</f>
        <v>8.4</v>
      </c>
      <c r="W33" s="12">
        <f>'BDK10AK6-1'!AF33</f>
        <v>6.85</v>
      </c>
      <c r="X33" s="12">
        <f>'DTBCK6-l2'!J33</f>
        <v>7.299999999999999</v>
      </c>
      <c r="Y33" s="12">
        <f>'BDK10AK6-1'!AU33</f>
        <v>8.1</v>
      </c>
      <c r="Z33" s="12">
        <f>'DTBCK6-l2'!L33</f>
        <v>7.8999999999999995</v>
      </c>
      <c r="AA33" s="12">
        <f>'BDK10AK6-1'!BF33</f>
        <v>10</v>
      </c>
      <c r="AB33" s="12">
        <f t="shared" si="4"/>
        <v>193.8</v>
      </c>
      <c r="AC33" s="9">
        <f t="shared" si="5"/>
        <v>7.752000000000001</v>
      </c>
      <c r="AD33" s="161" t="str">
        <f t="shared" si="6"/>
        <v>Khá</v>
      </c>
      <c r="AE33" s="76">
        <v>27</v>
      </c>
      <c r="AF33" s="77">
        <v>29</v>
      </c>
      <c r="AG33" s="79" t="s">
        <v>43</v>
      </c>
      <c r="AH33" s="79" t="s">
        <v>42</v>
      </c>
      <c r="AI33" s="79"/>
      <c r="AJ33" s="12">
        <f t="shared" si="0"/>
        <v>387.1</v>
      </c>
      <c r="AK33" s="9">
        <f t="shared" si="7"/>
        <v>7.742000000000001</v>
      </c>
      <c r="AL33" s="164" t="str">
        <f t="shared" si="8"/>
        <v>Khá</v>
      </c>
    </row>
    <row r="34" spans="1:38" ht="12.75">
      <c r="A34" s="76">
        <v>28</v>
      </c>
      <c r="B34" s="77">
        <v>31</v>
      </c>
      <c r="C34" s="79" t="s">
        <v>17</v>
      </c>
      <c r="D34" s="79" t="s">
        <v>44</v>
      </c>
      <c r="E34" s="34">
        <f>BDK10AK5L1!J34</f>
        <v>8.5</v>
      </c>
      <c r="F34" s="12">
        <f>BDK10AK5L1!P34</f>
        <v>6.924999999999999</v>
      </c>
      <c r="G34" s="34">
        <f>BDK10AK5L1!Y34</f>
        <v>7.1499999999999995</v>
      </c>
      <c r="H34" s="12">
        <f>BDK10AK5L1!AD34</f>
        <v>7.1</v>
      </c>
      <c r="I34" s="12">
        <f>BDK10AK5L1!AN34</f>
        <v>7.1</v>
      </c>
      <c r="J34" s="12">
        <f>BDK10AK5L2!AS34</f>
        <v>6.199999999999999</v>
      </c>
      <c r="K34" s="12">
        <f>BDK10AK5L2!BD34</f>
        <v>7.324999999999999</v>
      </c>
      <c r="L34" s="12">
        <f>BDK10AK5L1!BI34</f>
        <v>7</v>
      </c>
      <c r="M34" s="12">
        <f t="shared" si="1"/>
        <v>179</v>
      </c>
      <c r="N34" s="9">
        <f t="shared" si="2"/>
        <v>7.16</v>
      </c>
      <c r="O34" s="188" t="str">
        <f t="shared" si="3"/>
        <v>Kh¸</v>
      </c>
      <c r="P34" s="76">
        <v>28</v>
      </c>
      <c r="Q34" s="77">
        <v>31</v>
      </c>
      <c r="R34" s="79" t="s">
        <v>17</v>
      </c>
      <c r="S34" s="79" t="s">
        <v>44</v>
      </c>
      <c r="T34" s="34">
        <f>'DTBCK6-l2'!F34</f>
        <v>8.7</v>
      </c>
      <c r="U34" s="171">
        <f>'BDK10AK6-1'!P34</f>
        <v>6.699999999999999</v>
      </c>
      <c r="V34" s="34">
        <f>'DTBCK6-l2'!H34</f>
        <v>7.699999999999999</v>
      </c>
      <c r="W34" s="12">
        <f>'BDK10AK6-1'!AF34</f>
        <v>6.1499999999999995</v>
      </c>
      <c r="X34" s="12">
        <f>'DTBCK6-l2'!J34</f>
        <v>7.8999999999999995</v>
      </c>
      <c r="Y34" s="12">
        <f>'BDK10AK6-1'!AU34</f>
        <v>8</v>
      </c>
      <c r="Z34" s="12">
        <f>'DTBCK6-l2'!L34</f>
        <v>7.799999999999999</v>
      </c>
      <c r="AA34" s="12">
        <f>'BDK10AK6-1'!BF34</f>
        <v>9</v>
      </c>
      <c r="AB34" s="12">
        <f t="shared" si="4"/>
        <v>189.7</v>
      </c>
      <c r="AC34" s="9">
        <f t="shared" si="5"/>
        <v>7.587999999999999</v>
      </c>
      <c r="AD34" s="161" t="str">
        <f t="shared" si="6"/>
        <v>Khá</v>
      </c>
      <c r="AE34" s="76">
        <v>28</v>
      </c>
      <c r="AF34" s="77">
        <v>31</v>
      </c>
      <c r="AG34" s="79" t="s">
        <v>17</v>
      </c>
      <c r="AH34" s="79" t="s">
        <v>44</v>
      </c>
      <c r="AI34" s="79"/>
      <c r="AJ34" s="12">
        <f t="shared" si="0"/>
        <v>368.7</v>
      </c>
      <c r="AK34" s="9">
        <f t="shared" si="7"/>
        <v>7.374</v>
      </c>
      <c r="AL34" s="164" t="str">
        <f t="shared" si="8"/>
        <v>Khá</v>
      </c>
    </row>
    <row r="35" spans="1:38" ht="12.75">
      <c r="A35" s="76">
        <v>29</v>
      </c>
      <c r="B35" s="77">
        <v>32</v>
      </c>
      <c r="C35" s="79" t="s">
        <v>45</v>
      </c>
      <c r="D35" s="79" t="s">
        <v>46</v>
      </c>
      <c r="E35" s="34">
        <f>BDK10AK5L1!J35</f>
        <v>7.799999999999999</v>
      </c>
      <c r="F35" s="12">
        <f>BDK10AK5L1!P35</f>
        <v>7.699999999999999</v>
      </c>
      <c r="G35" s="34">
        <f>BDK10AK5L1!Y35</f>
        <v>7.1499999999999995</v>
      </c>
      <c r="H35" s="12">
        <f>BDK10AK5L1!AD35</f>
        <v>7.6</v>
      </c>
      <c r="I35" s="12">
        <f>BDK10AK5L1!AN35</f>
        <v>7.8999999999999995</v>
      </c>
      <c r="J35" s="12">
        <f>BDK10AK5L2!AS35</f>
        <v>7.1</v>
      </c>
      <c r="K35" s="12">
        <f>BDK10AK5L2!BD35</f>
        <v>6.924999999999999</v>
      </c>
      <c r="L35" s="12">
        <f>BDK10AK5L1!BI35</f>
        <v>8.4</v>
      </c>
      <c r="M35" s="12">
        <f t="shared" si="1"/>
        <v>189.2</v>
      </c>
      <c r="N35" s="9">
        <f t="shared" si="2"/>
        <v>7.568</v>
      </c>
      <c r="O35" s="188" t="str">
        <f t="shared" si="3"/>
        <v>Kh¸</v>
      </c>
      <c r="P35" s="76">
        <v>29</v>
      </c>
      <c r="Q35" s="77">
        <v>32</v>
      </c>
      <c r="R35" s="79" t="s">
        <v>45</v>
      </c>
      <c r="S35" s="79" t="s">
        <v>46</v>
      </c>
      <c r="T35" s="34">
        <f>'DTBCK6-l2'!F35</f>
        <v>9</v>
      </c>
      <c r="U35" s="171">
        <f>'BDK10AK6-1'!P35</f>
        <v>6.6</v>
      </c>
      <c r="V35" s="34">
        <f>'DTBCK6-l2'!H35</f>
        <v>8</v>
      </c>
      <c r="W35" s="12">
        <f>'BDK10AK6-1'!AF35</f>
        <v>7.699999999999999</v>
      </c>
      <c r="X35" s="12">
        <f>'DTBCK6-l2'!J35</f>
        <v>7.299999999999999</v>
      </c>
      <c r="Y35" s="12">
        <f>'BDK10AK6-1'!AU35</f>
        <v>7.8999999999999995</v>
      </c>
      <c r="Z35" s="12">
        <f>'DTBCK6-l2'!L35</f>
        <v>7.8999999999999995</v>
      </c>
      <c r="AA35" s="12">
        <f>'BDK10AK6-1'!BF35</f>
        <v>10</v>
      </c>
      <c r="AB35" s="12">
        <f t="shared" si="4"/>
        <v>197.49999999999997</v>
      </c>
      <c r="AC35" s="9">
        <f t="shared" si="5"/>
        <v>7.899999999999999</v>
      </c>
      <c r="AD35" s="161" t="str">
        <f t="shared" si="6"/>
        <v>Khá</v>
      </c>
      <c r="AE35" s="76">
        <v>29</v>
      </c>
      <c r="AF35" s="77">
        <v>32</v>
      </c>
      <c r="AG35" s="79" t="s">
        <v>45</v>
      </c>
      <c r="AH35" s="79" t="s">
        <v>46</v>
      </c>
      <c r="AI35" s="79"/>
      <c r="AJ35" s="12">
        <f t="shared" si="0"/>
        <v>386.69999999999993</v>
      </c>
      <c r="AK35" s="9">
        <f t="shared" si="7"/>
        <v>7.733999999999998</v>
      </c>
      <c r="AL35" s="164" t="str">
        <f t="shared" si="8"/>
        <v>Khá</v>
      </c>
    </row>
    <row r="36" spans="1:38" ht="14.25">
      <c r="A36" s="76">
        <v>30</v>
      </c>
      <c r="B36" s="77">
        <v>33</v>
      </c>
      <c r="C36" s="79" t="s">
        <v>47</v>
      </c>
      <c r="D36" s="149" t="s">
        <v>82</v>
      </c>
      <c r="E36" s="34">
        <f>BDK10AK5L1!J36</f>
        <v>5.699999999999999</v>
      </c>
      <c r="F36" s="12">
        <f>BDK10AK5L1!P36</f>
        <v>6.225</v>
      </c>
      <c r="G36" s="34">
        <f>BDK10AK5L1!Y36</f>
        <v>7</v>
      </c>
      <c r="H36" s="12">
        <f>BDK10AK5L1!AD36</f>
        <v>7.8999999999999995</v>
      </c>
      <c r="I36" s="12">
        <f>BDK10AK5L1!AN36</f>
        <v>7</v>
      </c>
      <c r="J36" s="12">
        <f>BDK10AK5L2!AS36</f>
        <v>7.699999999999999</v>
      </c>
      <c r="K36" s="12">
        <f>BDK10AK5L2!BD36</f>
        <v>5.3</v>
      </c>
      <c r="L36" s="12">
        <f>BDK10AK5L1!BI36</f>
        <v>7.699999999999999</v>
      </c>
      <c r="M36" s="12">
        <f t="shared" si="1"/>
        <v>168.1</v>
      </c>
      <c r="N36" s="9">
        <f t="shared" si="2"/>
        <v>6.724</v>
      </c>
      <c r="O36" s="188" t="str">
        <f t="shared" si="3"/>
        <v>TB Kh¸</v>
      </c>
      <c r="P36" s="76">
        <v>30</v>
      </c>
      <c r="Q36" s="77">
        <v>33</v>
      </c>
      <c r="R36" s="79" t="s">
        <v>47</v>
      </c>
      <c r="S36" s="149" t="s">
        <v>82</v>
      </c>
      <c r="T36" s="34">
        <f>'DTBCK6-l2'!F36</f>
        <v>6.8999999999999995</v>
      </c>
      <c r="U36" s="171">
        <f>'BDK10AK6-1'!P36</f>
        <v>6.924999999999999</v>
      </c>
      <c r="V36" s="34">
        <f>'DTBCK6-l2'!H36</f>
        <v>6.299999999999999</v>
      </c>
      <c r="W36" s="12">
        <f>'BDK10AK6-1'!AF36</f>
        <v>5.549999999999999</v>
      </c>
      <c r="X36" s="12">
        <f>'DTBCK6-l2'!J36</f>
        <v>5.8</v>
      </c>
      <c r="Y36" s="12">
        <f>'BDK10AK6-1'!AU36</f>
        <v>7.1</v>
      </c>
      <c r="Z36" s="12">
        <f>'DTBCK6-l2'!L36</f>
        <v>7</v>
      </c>
      <c r="AA36" s="12">
        <f>'BDK10AK6-1'!BF36</f>
        <v>9</v>
      </c>
      <c r="AB36" s="12">
        <f t="shared" si="4"/>
        <v>167.2</v>
      </c>
      <c r="AC36" s="9">
        <f t="shared" si="5"/>
        <v>6.688</v>
      </c>
      <c r="AD36" s="161" t="str">
        <f t="shared" si="6"/>
        <v>TB Khá</v>
      </c>
      <c r="AE36" s="76">
        <v>30</v>
      </c>
      <c r="AF36" s="77">
        <v>33</v>
      </c>
      <c r="AG36" s="79" t="s">
        <v>47</v>
      </c>
      <c r="AH36" s="149" t="s">
        <v>82</v>
      </c>
      <c r="AI36" s="149"/>
      <c r="AJ36" s="12">
        <f t="shared" si="0"/>
        <v>335.29999999999995</v>
      </c>
      <c r="AK36" s="9">
        <f t="shared" si="7"/>
        <v>6.7059999999999995</v>
      </c>
      <c r="AL36" s="164" t="str">
        <f t="shared" si="8"/>
        <v>TB Khá</v>
      </c>
    </row>
    <row r="37" spans="1:38" ht="12.75">
      <c r="A37" s="76">
        <v>31</v>
      </c>
      <c r="B37" s="77">
        <v>34</v>
      </c>
      <c r="C37" s="79" t="s">
        <v>49</v>
      </c>
      <c r="D37" s="79" t="s">
        <v>48</v>
      </c>
      <c r="E37" s="34">
        <f>BDK10AK5L1!J37</f>
        <v>7.1</v>
      </c>
      <c r="F37" s="12">
        <f>BDK10AK5L1!P37</f>
        <v>7.699999999999999</v>
      </c>
      <c r="G37" s="34">
        <f>BDK10AK5L1!Y37</f>
        <v>7.699999999999999</v>
      </c>
      <c r="H37" s="12">
        <f>BDK10AK5L1!AD37</f>
        <v>7.8999999999999995</v>
      </c>
      <c r="I37" s="12">
        <f>BDK10AK5L1!AN37</f>
        <v>7.799999999999999</v>
      </c>
      <c r="J37" s="12">
        <f>BDK10AK5L2!AS37</f>
        <v>6.8999999999999995</v>
      </c>
      <c r="K37" s="12">
        <f>BDK10AK5L2!BD37</f>
        <v>5.375</v>
      </c>
      <c r="L37" s="12">
        <f>BDK10AK5L1!BI37</f>
        <v>7.6</v>
      </c>
      <c r="M37" s="12">
        <f t="shared" si="1"/>
        <v>179.59999999999997</v>
      </c>
      <c r="N37" s="9">
        <f t="shared" si="2"/>
        <v>7.183999999999998</v>
      </c>
      <c r="O37" s="188" t="str">
        <f t="shared" si="3"/>
        <v>Kh¸</v>
      </c>
      <c r="P37" s="76">
        <v>31</v>
      </c>
      <c r="Q37" s="77">
        <v>34</v>
      </c>
      <c r="R37" s="79" t="s">
        <v>49</v>
      </c>
      <c r="S37" s="79" t="s">
        <v>48</v>
      </c>
      <c r="T37" s="34">
        <f>'DTBCK6-l2'!F37</f>
        <v>7.799999999999999</v>
      </c>
      <c r="U37" s="171">
        <f>'BDK10AK6-1'!P37</f>
        <v>7.85</v>
      </c>
      <c r="V37" s="34">
        <f>'DTBCK6-l2'!H37</f>
        <v>7</v>
      </c>
      <c r="W37" s="12">
        <f>'BDK10AK6-1'!AF37</f>
        <v>6.924999999999999</v>
      </c>
      <c r="X37" s="12">
        <f>'DTBCK6-l2'!J37</f>
        <v>6.499999999999999</v>
      </c>
      <c r="Y37" s="12">
        <f>'BDK10AK6-1'!AU37</f>
        <v>7.699999999999999</v>
      </c>
      <c r="Z37" s="12">
        <f>'DTBCK6-l2'!L37</f>
        <v>7.799999999999999</v>
      </c>
      <c r="AA37" s="12">
        <f>'BDK10AK6-1'!BF37</f>
        <v>9</v>
      </c>
      <c r="AB37" s="12">
        <f t="shared" si="4"/>
        <v>187.5</v>
      </c>
      <c r="AC37" s="9">
        <f t="shared" si="5"/>
        <v>7.5</v>
      </c>
      <c r="AD37" s="161" t="str">
        <f t="shared" si="6"/>
        <v>Khá</v>
      </c>
      <c r="AE37" s="76">
        <v>31</v>
      </c>
      <c r="AF37" s="77">
        <v>34</v>
      </c>
      <c r="AG37" s="79" t="s">
        <v>49</v>
      </c>
      <c r="AH37" s="79" t="s">
        <v>48</v>
      </c>
      <c r="AI37" s="79"/>
      <c r="AJ37" s="12">
        <f t="shared" si="0"/>
        <v>367.09999999999997</v>
      </c>
      <c r="AK37" s="9">
        <f t="shared" si="7"/>
        <v>7.342</v>
      </c>
      <c r="AL37" s="164" t="str">
        <f t="shared" si="8"/>
        <v>Khá</v>
      </c>
    </row>
    <row r="38" spans="1:38" ht="12.75">
      <c r="A38" s="76">
        <v>32</v>
      </c>
      <c r="B38" s="77">
        <v>35</v>
      </c>
      <c r="C38" s="79" t="s">
        <v>50</v>
      </c>
      <c r="D38" s="79" t="s">
        <v>51</v>
      </c>
      <c r="E38" s="34">
        <f>BDK10AK5L1!J38</f>
        <v>8.5</v>
      </c>
      <c r="F38" s="12">
        <f>BDK10AK5L1!P38</f>
        <v>7</v>
      </c>
      <c r="G38" s="34">
        <f>BDK10AK5L1!Y38</f>
        <v>6.449999999999999</v>
      </c>
      <c r="H38" s="12">
        <f>BDK10AK5L1!AD38</f>
        <v>6.8999999999999995</v>
      </c>
      <c r="I38" s="12">
        <f>BDK10AK5L1!AN38</f>
        <v>7.1</v>
      </c>
      <c r="J38" s="12">
        <f>BDK10AK5L2!AS38</f>
        <v>5.5</v>
      </c>
      <c r="K38" s="12">
        <f>BDK10AK5L2!BD38</f>
        <v>4.75</v>
      </c>
      <c r="L38" s="12">
        <f>BDK10AK5L1!BI38</f>
        <v>7.699999999999999</v>
      </c>
      <c r="M38" s="12">
        <f t="shared" si="1"/>
        <v>167</v>
      </c>
      <c r="N38" s="9">
        <f t="shared" si="2"/>
        <v>6.68</v>
      </c>
      <c r="O38" s="188" t="str">
        <f t="shared" si="3"/>
        <v>TB Kh¸</v>
      </c>
      <c r="P38" s="76">
        <v>32</v>
      </c>
      <c r="Q38" s="77">
        <v>35</v>
      </c>
      <c r="R38" s="79" t="s">
        <v>50</v>
      </c>
      <c r="S38" s="79" t="s">
        <v>51</v>
      </c>
      <c r="T38" s="34">
        <f>'DTBCK6-l2'!F38</f>
        <v>8.1</v>
      </c>
      <c r="U38" s="171">
        <f>'BDK10AK6-1'!P38</f>
        <v>6.85</v>
      </c>
      <c r="V38" s="34">
        <f>'DTBCK6-l2'!H38</f>
        <v>7.699999999999999</v>
      </c>
      <c r="W38" s="12">
        <f>'BDK10AK6-1'!AF38</f>
        <v>6.85</v>
      </c>
      <c r="X38" s="12">
        <f>'DTBCK6-l2'!J38</f>
        <v>5.6</v>
      </c>
      <c r="Y38" s="12">
        <f>'BDK10AK6-1'!AU38</f>
        <v>7.199999999999999</v>
      </c>
      <c r="Z38" s="12">
        <f>'DTBCK6-l2'!L38</f>
        <v>7.799999999999999</v>
      </c>
      <c r="AA38" s="12">
        <f>'BDK10AK6-1'!BF38</f>
        <v>10</v>
      </c>
      <c r="AB38" s="12">
        <f t="shared" si="4"/>
        <v>184</v>
      </c>
      <c r="AC38" s="9">
        <f t="shared" si="5"/>
        <v>7.36</v>
      </c>
      <c r="AD38" s="161" t="str">
        <f t="shared" si="6"/>
        <v>Khá</v>
      </c>
      <c r="AE38" s="76">
        <v>32</v>
      </c>
      <c r="AF38" s="77">
        <v>35</v>
      </c>
      <c r="AG38" s="79" t="s">
        <v>50</v>
      </c>
      <c r="AH38" s="79" t="s">
        <v>51</v>
      </c>
      <c r="AI38" s="79"/>
      <c r="AJ38" s="12">
        <f t="shared" si="0"/>
        <v>351</v>
      </c>
      <c r="AK38" s="9">
        <f t="shared" si="7"/>
        <v>7.02</v>
      </c>
      <c r="AL38" s="164" t="str">
        <f t="shared" si="8"/>
        <v>Khá</v>
      </c>
    </row>
    <row r="39" spans="1:38" ht="12.75">
      <c r="A39" s="76">
        <v>33</v>
      </c>
      <c r="B39" s="77">
        <v>36</v>
      </c>
      <c r="C39" s="79" t="s">
        <v>54</v>
      </c>
      <c r="D39" s="79" t="s">
        <v>52</v>
      </c>
      <c r="E39" s="34">
        <f>BDK10AK5L1!J39</f>
        <v>8.4</v>
      </c>
      <c r="F39" s="12">
        <f>BDK10AK5L1!P39</f>
        <v>7.699999999999999</v>
      </c>
      <c r="G39" s="34">
        <f>BDK10AK5L1!Y39</f>
        <v>7.85</v>
      </c>
      <c r="H39" s="12">
        <f>BDK10AK5L1!AD39</f>
        <v>7.5</v>
      </c>
      <c r="I39" s="12">
        <f>BDK10AK5L1!AN39</f>
        <v>7.8999999999999995</v>
      </c>
      <c r="J39" s="12">
        <f>BDK10AK5L2!AS39</f>
        <v>5.4</v>
      </c>
      <c r="K39" s="12">
        <f>BDK10AK5L2!BD39</f>
        <v>6.225</v>
      </c>
      <c r="L39" s="12">
        <f>BDK10AK5L1!BI39</f>
        <v>7.1</v>
      </c>
      <c r="M39" s="12">
        <f t="shared" si="1"/>
        <v>180.3</v>
      </c>
      <c r="N39" s="9">
        <f t="shared" si="2"/>
        <v>7.212000000000001</v>
      </c>
      <c r="O39" s="188" t="str">
        <f t="shared" si="3"/>
        <v>Kh¸</v>
      </c>
      <c r="P39" s="76">
        <v>33</v>
      </c>
      <c r="Q39" s="77">
        <v>36</v>
      </c>
      <c r="R39" s="79" t="s">
        <v>54</v>
      </c>
      <c r="S39" s="79" t="s">
        <v>52</v>
      </c>
      <c r="T39" s="34">
        <f>'DTBCK6-l2'!F39</f>
        <v>8.2</v>
      </c>
      <c r="U39" s="171">
        <f>'BDK10AK6-1'!P39</f>
        <v>6.1499999999999995</v>
      </c>
      <c r="V39" s="34">
        <f>'DTBCK6-l2'!H39</f>
        <v>7</v>
      </c>
      <c r="W39" s="12">
        <f>'BDK10AK6-1'!AF39</f>
        <v>7.55</v>
      </c>
      <c r="X39" s="12">
        <f>'DTBCK6-l2'!J39</f>
        <v>6.699999999999999</v>
      </c>
      <c r="Y39" s="12">
        <f>'BDK10AK6-1'!AU39</f>
        <v>7.699999999999999</v>
      </c>
      <c r="Z39" s="12">
        <f>'DTBCK6-l2'!L39</f>
        <v>7</v>
      </c>
      <c r="AA39" s="12">
        <f>'BDK10AK6-1'!BF39</f>
        <v>10</v>
      </c>
      <c r="AB39" s="12">
        <f t="shared" si="4"/>
        <v>184.6</v>
      </c>
      <c r="AC39" s="9">
        <f t="shared" si="5"/>
        <v>7.3839999999999995</v>
      </c>
      <c r="AD39" s="161" t="str">
        <f t="shared" si="6"/>
        <v>Khá</v>
      </c>
      <c r="AE39" s="76">
        <v>33</v>
      </c>
      <c r="AF39" s="77">
        <v>36</v>
      </c>
      <c r="AG39" s="79" t="s">
        <v>54</v>
      </c>
      <c r="AH39" s="79" t="s">
        <v>52</v>
      </c>
      <c r="AI39" s="79"/>
      <c r="AJ39" s="12">
        <f aca="true" t="shared" si="9" ref="AJ39:AJ56">SUM(M39+AB39)</f>
        <v>364.9</v>
      </c>
      <c r="AK39" s="9">
        <f t="shared" si="7"/>
        <v>7.297999999999999</v>
      </c>
      <c r="AL39" s="164" t="str">
        <f t="shared" si="8"/>
        <v>Khá</v>
      </c>
    </row>
    <row r="40" spans="1:38" ht="12.75">
      <c r="A40" s="76">
        <v>34</v>
      </c>
      <c r="B40" s="77">
        <v>37</v>
      </c>
      <c r="C40" s="79" t="s">
        <v>9</v>
      </c>
      <c r="D40" s="79" t="s">
        <v>53</v>
      </c>
      <c r="E40" s="34">
        <f>BDK10AK5L1!J40</f>
        <v>7</v>
      </c>
      <c r="F40" s="12">
        <f>BDK10AK5L1!P40</f>
        <v>7.699999999999999</v>
      </c>
      <c r="G40" s="34">
        <f>BDK10AK5L1!Y40</f>
        <v>8.55</v>
      </c>
      <c r="H40" s="12">
        <f>BDK10AK5L1!AD40</f>
        <v>8.4</v>
      </c>
      <c r="I40" s="12">
        <f>BDK10AK5L1!AN40</f>
        <v>7.799999999999999</v>
      </c>
      <c r="J40" s="12">
        <f>BDK10AK5L2!AS40</f>
        <v>6.399999999999999</v>
      </c>
      <c r="K40" s="12">
        <f>BDK10AK5L2!BD40</f>
        <v>7.475</v>
      </c>
      <c r="L40" s="12">
        <f>BDK10AK5L1!BI40</f>
        <v>8.5</v>
      </c>
      <c r="M40" s="12">
        <f t="shared" si="1"/>
        <v>192.1</v>
      </c>
      <c r="N40" s="9">
        <f t="shared" si="2"/>
        <v>7.684</v>
      </c>
      <c r="O40" s="188" t="str">
        <f t="shared" si="3"/>
        <v>Kh¸</v>
      </c>
      <c r="P40" s="76">
        <v>34</v>
      </c>
      <c r="Q40" s="77">
        <v>37</v>
      </c>
      <c r="R40" s="79" t="s">
        <v>9</v>
      </c>
      <c r="S40" s="79" t="s">
        <v>53</v>
      </c>
      <c r="T40" s="34">
        <f>'DTBCK6-l2'!F40</f>
        <v>8.2</v>
      </c>
      <c r="U40" s="171">
        <f>'BDK10AK6-1'!P40</f>
        <v>6.374999999999999</v>
      </c>
      <c r="V40" s="34">
        <f>'DTBCK6-l2'!H40</f>
        <v>8.5</v>
      </c>
      <c r="W40" s="12">
        <f>'BDK10AK6-1'!AF40</f>
        <v>7.699999999999999</v>
      </c>
      <c r="X40" s="12">
        <f>'DTBCK6-l2'!J40</f>
        <v>7</v>
      </c>
      <c r="Y40" s="12">
        <f>'BDK10AK6-1'!AU40</f>
        <v>8.7</v>
      </c>
      <c r="Z40" s="12">
        <f>'DTBCK6-l2'!L40</f>
        <v>7.8999999999999995</v>
      </c>
      <c r="AA40" s="12">
        <f>'BDK10AK6-1'!BF40</f>
        <v>10</v>
      </c>
      <c r="AB40" s="12">
        <f t="shared" si="4"/>
        <v>197.2</v>
      </c>
      <c r="AC40" s="9">
        <f t="shared" si="5"/>
        <v>7.888</v>
      </c>
      <c r="AD40" s="161" t="str">
        <f t="shared" si="6"/>
        <v>Khá</v>
      </c>
      <c r="AE40" s="76">
        <v>34</v>
      </c>
      <c r="AF40" s="77">
        <v>37</v>
      </c>
      <c r="AG40" s="79" t="s">
        <v>9</v>
      </c>
      <c r="AH40" s="79" t="s">
        <v>53</v>
      </c>
      <c r="AI40" s="79"/>
      <c r="AJ40" s="12">
        <f t="shared" si="9"/>
        <v>389.29999999999995</v>
      </c>
      <c r="AK40" s="9">
        <f t="shared" si="7"/>
        <v>7.785999999999999</v>
      </c>
      <c r="AL40" s="164" t="str">
        <f t="shared" si="8"/>
        <v>Khá</v>
      </c>
    </row>
    <row r="41" spans="1:38" ht="12.75">
      <c r="A41" s="76">
        <v>35</v>
      </c>
      <c r="B41" s="77">
        <v>38</v>
      </c>
      <c r="C41" s="79" t="s">
        <v>41</v>
      </c>
      <c r="D41" s="79" t="s">
        <v>55</v>
      </c>
      <c r="E41" s="34">
        <f>BDK10AK5L1!J41</f>
        <v>6.399999999999999</v>
      </c>
      <c r="F41" s="12">
        <f>BDK10AK5L1!P41</f>
        <v>7.7749999999999995</v>
      </c>
      <c r="G41" s="34">
        <f>BDK10AK5L1!Y41</f>
        <v>6.6</v>
      </c>
      <c r="H41" s="12">
        <f>BDK10AK5L1!AD41</f>
        <v>7.299999999999999</v>
      </c>
      <c r="I41" s="12">
        <f>BDK10AK5L1!AN41</f>
        <v>8.7</v>
      </c>
      <c r="J41" s="12">
        <f>BDK10AK5L2!AS41</f>
        <v>6.399999999999999</v>
      </c>
      <c r="K41" s="12">
        <f>BDK10AK5L2!BD41</f>
        <v>7.55</v>
      </c>
      <c r="L41" s="12">
        <f>BDK10AK5L1!BI41</f>
        <v>7.8999999999999995</v>
      </c>
      <c r="M41" s="12">
        <f t="shared" si="1"/>
        <v>184.59999999999997</v>
      </c>
      <c r="N41" s="9">
        <f t="shared" si="2"/>
        <v>7.383999999999999</v>
      </c>
      <c r="O41" s="188" t="str">
        <f t="shared" si="3"/>
        <v>Kh¸</v>
      </c>
      <c r="P41" s="76">
        <v>35</v>
      </c>
      <c r="Q41" s="77">
        <v>38</v>
      </c>
      <c r="R41" s="79" t="s">
        <v>41</v>
      </c>
      <c r="S41" s="79" t="s">
        <v>55</v>
      </c>
      <c r="T41" s="34">
        <f>'DTBCK6-l2'!F41</f>
        <v>2.1</v>
      </c>
      <c r="U41" s="171">
        <f>'BDK10AK6-1'!P41</f>
        <v>7.1499999999999995</v>
      </c>
      <c r="V41" s="34">
        <f>'DTBCK6-l2'!H41</f>
        <v>6.399999999999999</v>
      </c>
      <c r="W41" s="12">
        <f>'BDK10AK6-1'!AF41</f>
        <v>5.525</v>
      </c>
      <c r="X41" s="12">
        <f>'DTBCK6-l2'!J41</f>
        <v>6.499999999999999</v>
      </c>
      <c r="Y41" s="12">
        <f>'BDK10AK6-1'!AU41</f>
        <v>8.5</v>
      </c>
      <c r="Z41" s="12">
        <f>'DTBCK6-l2'!L41</f>
        <v>7.1</v>
      </c>
      <c r="AA41" s="12">
        <f>'BDK10AK6-1'!BF41</f>
        <v>10</v>
      </c>
      <c r="AB41" s="12">
        <f t="shared" si="4"/>
        <v>162.5</v>
      </c>
      <c r="AC41" s="9">
        <f t="shared" si="5"/>
        <v>6.5</v>
      </c>
      <c r="AD41" s="161" t="str">
        <f t="shared" si="6"/>
        <v>TB Khá</v>
      </c>
      <c r="AE41" s="76">
        <v>35</v>
      </c>
      <c r="AF41" s="77">
        <v>38</v>
      </c>
      <c r="AG41" s="79" t="s">
        <v>41</v>
      </c>
      <c r="AH41" s="79" t="s">
        <v>55</v>
      </c>
      <c r="AI41" s="79"/>
      <c r="AJ41" s="12">
        <f t="shared" si="9"/>
        <v>347.09999999999997</v>
      </c>
      <c r="AK41" s="9">
        <f t="shared" si="7"/>
        <v>6.941999999999999</v>
      </c>
      <c r="AL41" s="164" t="str">
        <f t="shared" si="8"/>
        <v>TB Khá</v>
      </c>
    </row>
    <row r="42" spans="1:38" ht="12.75">
      <c r="A42" s="76">
        <v>36</v>
      </c>
      <c r="B42" s="77">
        <v>39</v>
      </c>
      <c r="C42" s="79" t="s">
        <v>24</v>
      </c>
      <c r="D42" s="79" t="s">
        <v>55</v>
      </c>
      <c r="E42" s="34">
        <f>BDK10AK5L1!J42</f>
        <v>7.799999999999999</v>
      </c>
      <c r="F42" s="12">
        <f>BDK10AK5L1!P42</f>
        <v>7.699999999999999</v>
      </c>
      <c r="G42" s="34">
        <f>BDK10AK5L1!Y42</f>
        <v>7.699999999999999</v>
      </c>
      <c r="H42" s="12">
        <f>BDK10AK5L1!AD42</f>
        <v>7.799999999999999</v>
      </c>
      <c r="I42" s="12">
        <f>BDK10AK5L1!AN42</f>
        <v>7</v>
      </c>
      <c r="J42" s="12">
        <f>BDK10AK5L2!AS42</f>
        <v>5.5</v>
      </c>
      <c r="K42" s="12">
        <f>BDK10AK5L2!BD42</f>
        <v>6.074999999999999</v>
      </c>
      <c r="L42" s="12">
        <f>BDK10AK5L1!BI42</f>
        <v>6.399999999999999</v>
      </c>
      <c r="M42" s="12">
        <f t="shared" si="1"/>
        <v>174</v>
      </c>
      <c r="N42" s="9">
        <f t="shared" si="2"/>
        <v>6.96</v>
      </c>
      <c r="O42" s="188" t="str">
        <f t="shared" si="3"/>
        <v>TB Kh¸</v>
      </c>
      <c r="P42" s="76">
        <v>36</v>
      </c>
      <c r="Q42" s="77">
        <v>39</v>
      </c>
      <c r="R42" s="79" t="s">
        <v>24</v>
      </c>
      <c r="S42" s="79" t="s">
        <v>55</v>
      </c>
      <c r="T42" s="34">
        <f>'DTBCK6-l2'!F42</f>
        <v>8</v>
      </c>
      <c r="U42" s="171">
        <f>'BDK10AK6-1'!P42</f>
        <v>6.85</v>
      </c>
      <c r="V42" s="34">
        <f>'DTBCK6-l2'!H42</f>
        <v>7.799999999999999</v>
      </c>
      <c r="W42" s="12">
        <f>'BDK10AK6-1'!AF42</f>
        <v>6.85</v>
      </c>
      <c r="X42" s="12">
        <f>'DTBCK6-l2'!J42</f>
        <v>6.499999999999999</v>
      </c>
      <c r="Y42" s="12">
        <f>'BDK10AK6-1'!AU42</f>
        <v>6.399999999999999</v>
      </c>
      <c r="Z42" s="12">
        <f>'DTBCK6-l2'!L42</f>
        <v>7.1</v>
      </c>
      <c r="AA42" s="12">
        <f>'BDK10AK6-1'!BF42</f>
        <v>9</v>
      </c>
      <c r="AB42" s="12">
        <f t="shared" si="4"/>
        <v>180.2</v>
      </c>
      <c r="AC42" s="9">
        <f t="shared" si="5"/>
        <v>7.207999999999999</v>
      </c>
      <c r="AD42" s="161" t="str">
        <f t="shared" si="6"/>
        <v>Khá</v>
      </c>
      <c r="AE42" s="76">
        <v>36</v>
      </c>
      <c r="AF42" s="77">
        <v>39</v>
      </c>
      <c r="AG42" s="79" t="s">
        <v>24</v>
      </c>
      <c r="AH42" s="79" t="s">
        <v>55</v>
      </c>
      <c r="AI42" s="79"/>
      <c r="AJ42" s="12">
        <f t="shared" si="9"/>
        <v>354.2</v>
      </c>
      <c r="AK42" s="9">
        <f t="shared" si="7"/>
        <v>7.084</v>
      </c>
      <c r="AL42" s="164" t="str">
        <f t="shared" si="8"/>
        <v>Khá</v>
      </c>
    </row>
    <row r="43" spans="1:38" ht="12.75">
      <c r="A43" s="76">
        <v>37</v>
      </c>
      <c r="B43" s="77">
        <v>40</v>
      </c>
      <c r="C43" s="79" t="s">
        <v>10</v>
      </c>
      <c r="D43" s="79" t="s">
        <v>56</v>
      </c>
      <c r="E43" s="34">
        <f>BDK10AK5L1!J43</f>
        <v>8.7</v>
      </c>
      <c r="F43" s="12">
        <f>BDK10AK5L1!P43</f>
        <v>7.7749999999999995</v>
      </c>
      <c r="G43" s="34">
        <f>BDK10AK5L1!Y43</f>
        <v>8.7</v>
      </c>
      <c r="H43" s="12">
        <f>BDK10AK5L1!AD43</f>
        <v>8.7</v>
      </c>
      <c r="I43" s="12">
        <f>BDK10AK5L1!AN43</f>
        <v>7.799999999999999</v>
      </c>
      <c r="J43" s="12">
        <f>BDK10AK5L2!AS43</f>
        <v>7.1</v>
      </c>
      <c r="K43" s="12">
        <f>BDK10AK5L2!BD43</f>
        <v>6.85</v>
      </c>
      <c r="L43" s="12">
        <f>BDK10AK5L1!BI43</f>
        <v>8.7</v>
      </c>
      <c r="M43" s="12">
        <f t="shared" si="1"/>
        <v>198.89999999999998</v>
      </c>
      <c r="N43" s="9">
        <f t="shared" si="2"/>
        <v>7.9559999999999995</v>
      </c>
      <c r="O43" s="188" t="str">
        <f t="shared" si="3"/>
        <v>Kh¸</v>
      </c>
      <c r="P43" s="76">
        <v>37</v>
      </c>
      <c r="Q43" s="77">
        <v>40</v>
      </c>
      <c r="R43" s="79" t="s">
        <v>10</v>
      </c>
      <c r="S43" s="79" t="s">
        <v>56</v>
      </c>
      <c r="T43" s="34">
        <f>'DTBCK6-l2'!F43</f>
        <v>9.6</v>
      </c>
      <c r="U43" s="171">
        <f>'BDK10AK6-1'!P43</f>
        <v>6.449999999999999</v>
      </c>
      <c r="V43" s="34">
        <f>'DTBCK6-l2'!H43</f>
        <v>7.799999999999999</v>
      </c>
      <c r="W43" s="12">
        <f>'BDK10AK6-1'!AF43</f>
        <v>7.55</v>
      </c>
      <c r="X43" s="12">
        <f>'DTBCK6-l2'!J43</f>
        <v>7.3999999999999995</v>
      </c>
      <c r="Y43" s="12">
        <f>'BDK10AK6-1'!AU43</f>
        <v>7.1</v>
      </c>
      <c r="Z43" s="12">
        <f>'DTBCK6-l2'!L43</f>
        <v>8.1</v>
      </c>
      <c r="AA43" s="12">
        <f>'BDK10AK6-1'!BF43</f>
        <v>10</v>
      </c>
      <c r="AB43" s="12">
        <f t="shared" si="4"/>
        <v>196</v>
      </c>
      <c r="AC43" s="9">
        <f t="shared" si="5"/>
        <v>7.84</v>
      </c>
      <c r="AD43" s="161" t="str">
        <f t="shared" si="6"/>
        <v>Khá</v>
      </c>
      <c r="AE43" s="76">
        <v>37</v>
      </c>
      <c r="AF43" s="77">
        <v>40</v>
      </c>
      <c r="AG43" s="79" t="s">
        <v>10</v>
      </c>
      <c r="AH43" s="79" t="s">
        <v>56</v>
      </c>
      <c r="AI43" s="79"/>
      <c r="AJ43" s="12">
        <f t="shared" si="9"/>
        <v>394.9</v>
      </c>
      <c r="AK43" s="9">
        <f t="shared" si="7"/>
        <v>7.898</v>
      </c>
      <c r="AL43" s="164" t="str">
        <f t="shared" si="8"/>
        <v>Khá</v>
      </c>
    </row>
    <row r="44" spans="1:38" ht="12.75">
      <c r="A44" s="76">
        <v>38</v>
      </c>
      <c r="B44" s="77">
        <v>41</v>
      </c>
      <c r="C44" s="79" t="s">
        <v>47</v>
      </c>
      <c r="D44" s="79" t="s">
        <v>57</v>
      </c>
      <c r="E44" s="34">
        <f>BDK10AK5L1!J44</f>
        <v>6.8999999999999995</v>
      </c>
      <c r="F44" s="12">
        <f>BDK10AK5L1!P44</f>
        <v>7.924999999999999</v>
      </c>
      <c r="G44" s="34">
        <f>BDK10AK5L1!Y44</f>
        <v>7.85</v>
      </c>
      <c r="H44" s="12">
        <f>BDK10AK5L1!AD44</f>
        <v>7.1</v>
      </c>
      <c r="I44" s="12">
        <f>BDK10AK5L1!AN44</f>
        <v>7</v>
      </c>
      <c r="J44" s="12">
        <f>BDK10AK5L2!AS44</f>
        <v>6.799999999999999</v>
      </c>
      <c r="K44" s="12">
        <f>BDK10AK5L2!BD44</f>
        <v>6.85</v>
      </c>
      <c r="L44" s="12">
        <f>BDK10AK5L1!BI44</f>
        <v>7.799999999999999</v>
      </c>
      <c r="M44" s="12">
        <f t="shared" si="1"/>
        <v>181.6</v>
      </c>
      <c r="N44" s="9">
        <f t="shared" si="2"/>
        <v>7.263999999999999</v>
      </c>
      <c r="O44" s="188" t="str">
        <f t="shared" si="3"/>
        <v>Kh¸</v>
      </c>
      <c r="P44" s="76">
        <v>38</v>
      </c>
      <c r="Q44" s="77">
        <v>41</v>
      </c>
      <c r="R44" s="79" t="s">
        <v>47</v>
      </c>
      <c r="S44" s="79" t="s">
        <v>57</v>
      </c>
      <c r="T44" s="34">
        <f>'DTBCK6-l2'!F44</f>
        <v>7.6</v>
      </c>
      <c r="U44" s="171">
        <f>'BDK10AK6-1'!P44</f>
        <v>6.85</v>
      </c>
      <c r="V44" s="34">
        <f>'DTBCK6-l2'!H44</f>
        <v>7.1</v>
      </c>
      <c r="W44" s="12">
        <f>'BDK10AK6-1'!AF44</f>
        <v>6.85</v>
      </c>
      <c r="X44" s="12">
        <f>'DTBCK6-l2'!J44</f>
        <v>7</v>
      </c>
      <c r="Y44" s="12">
        <f>'BDK10AK6-1'!AU44</f>
        <v>7.8999999999999995</v>
      </c>
      <c r="Z44" s="12">
        <f>'DTBCK6-l2'!L44</f>
        <v>7.799999999999999</v>
      </c>
      <c r="AA44" s="12">
        <f>'BDK10AK6-1'!BF44</f>
        <v>9</v>
      </c>
      <c r="AB44" s="12">
        <f t="shared" si="4"/>
        <v>185</v>
      </c>
      <c r="AC44" s="9">
        <f t="shared" si="5"/>
        <v>7.4</v>
      </c>
      <c r="AD44" s="161" t="str">
        <f t="shared" si="6"/>
        <v>Khá</v>
      </c>
      <c r="AE44" s="76">
        <v>38</v>
      </c>
      <c r="AF44" s="77">
        <v>41</v>
      </c>
      <c r="AG44" s="79" t="s">
        <v>47</v>
      </c>
      <c r="AH44" s="79" t="s">
        <v>57</v>
      </c>
      <c r="AI44" s="79"/>
      <c r="AJ44" s="12">
        <f t="shared" si="9"/>
        <v>366.6</v>
      </c>
      <c r="AK44" s="9">
        <f t="shared" si="7"/>
        <v>7.332000000000001</v>
      </c>
      <c r="AL44" s="164" t="str">
        <f t="shared" si="8"/>
        <v>Khá</v>
      </c>
    </row>
    <row r="45" spans="1:38" ht="12.75">
      <c r="A45" s="76">
        <v>39</v>
      </c>
      <c r="B45" s="77">
        <v>42</v>
      </c>
      <c r="C45" s="79" t="s">
        <v>23</v>
      </c>
      <c r="D45" s="79" t="s">
        <v>58</v>
      </c>
      <c r="E45" s="34">
        <f>BDK10AK5L1!J45</f>
        <v>8.4</v>
      </c>
      <c r="F45" s="12">
        <f>BDK10AK5L1!P45</f>
        <v>7.85</v>
      </c>
      <c r="G45" s="34">
        <f>BDK10AK5L1!Y45</f>
        <v>6.1499999999999995</v>
      </c>
      <c r="H45" s="12">
        <f>BDK10AK5L1!AD45</f>
        <v>8.1</v>
      </c>
      <c r="I45" s="12">
        <f>BDK10AK5L1!AN45</f>
        <v>7.8999999999999995</v>
      </c>
      <c r="J45" s="12">
        <f>BDK10AK5L2!AS45</f>
        <v>8.3</v>
      </c>
      <c r="K45" s="12">
        <f>BDK10AK5L2!BD45</f>
        <v>5.924999999999999</v>
      </c>
      <c r="L45" s="12">
        <f>BDK10AK5L1!BI45</f>
        <v>7.6</v>
      </c>
      <c r="M45" s="12">
        <f t="shared" si="1"/>
        <v>188.3</v>
      </c>
      <c r="N45" s="9">
        <f t="shared" si="2"/>
        <v>7.532</v>
      </c>
      <c r="O45" s="188" t="str">
        <f t="shared" si="3"/>
        <v>Kh¸</v>
      </c>
      <c r="P45" s="76">
        <v>39</v>
      </c>
      <c r="Q45" s="77">
        <v>42</v>
      </c>
      <c r="R45" s="79" t="s">
        <v>23</v>
      </c>
      <c r="S45" s="79" t="s">
        <v>58</v>
      </c>
      <c r="T45" s="34">
        <f>'DTBCK6-l2'!F45</f>
        <v>8.5</v>
      </c>
      <c r="U45" s="171">
        <f>'BDK10AK6-1'!P45</f>
        <v>7</v>
      </c>
      <c r="V45" s="34">
        <f>'DTBCK6-l2'!H45</f>
        <v>7.8999999999999995</v>
      </c>
      <c r="W45" s="12">
        <f>'BDK10AK6-1'!AF45</f>
        <v>6.85</v>
      </c>
      <c r="X45" s="12">
        <f>'DTBCK6-l2'!J45</f>
        <v>5.9</v>
      </c>
      <c r="Y45" s="12">
        <f>'BDK10AK6-1'!AU45</f>
        <v>7.1</v>
      </c>
      <c r="Z45" s="12">
        <f>'DTBCK6-l2'!L45</f>
        <v>7.199999999999999</v>
      </c>
      <c r="AA45" s="12">
        <f>'BDK10AK6-1'!BF45</f>
        <v>10</v>
      </c>
      <c r="AB45" s="12">
        <f t="shared" si="4"/>
        <v>185.2</v>
      </c>
      <c r="AC45" s="9">
        <f t="shared" si="5"/>
        <v>7.4079999999999995</v>
      </c>
      <c r="AD45" s="161" t="str">
        <f t="shared" si="6"/>
        <v>Khá</v>
      </c>
      <c r="AE45" s="76">
        <v>39</v>
      </c>
      <c r="AF45" s="77">
        <v>42</v>
      </c>
      <c r="AG45" s="79" t="s">
        <v>23</v>
      </c>
      <c r="AH45" s="79" t="s">
        <v>58</v>
      </c>
      <c r="AI45" s="79"/>
      <c r="AJ45" s="12">
        <f t="shared" si="9"/>
        <v>373.5</v>
      </c>
      <c r="AK45" s="9">
        <f t="shared" si="7"/>
        <v>7.47</v>
      </c>
      <c r="AL45" s="164" t="str">
        <f t="shared" si="8"/>
        <v>Khá</v>
      </c>
    </row>
    <row r="46" spans="1:38" ht="12.75">
      <c r="A46" s="76">
        <v>40</v>
      </c>
      <c r="B46" s="77">
        <v>43</v>
      </c>
      <c r="C46" s="79" t="s">
        <v>59</v>
      </c>
      <c r="D46" s="79" t="s">
        <v>60</v>
      </c>
      <c r="E46" s="34">
        <f>BDK10AK5L1!J46</f>
        <v>7.1</v>
      </c>
      <c r="F46" s="12">
        <f>BDK10AK5L1!P46</f>
        <v>7.85</v>
      </c>
      <c r="G46" s="34">
        <f>BDK10AK5L1!Y46</f>
        <v>7</v>
      </c>
      <c r="H46" s="12">
        <f>BDK10AK5L1!AD46</f>
        <v>6.699999999999999</v>
      </c>
      <c r="I46" s="12">
        <f>BDK10AK5L1!AN46</f>
        <v>7.6</v>
      </c>
      <c r="J46" s="12">
        <f>BDK10AK5L2!AS46</f>
        <v>6.799999999999999</v>
      </c>
      <c r="K46" s="12">
        <f>BDK10AK5L2!BD46</f>
        <v>5.924999999999999</v>
      </c>
      <c r="L46" s="12">
        <f>BDK10AK5L1!BI46</f>
        <v>7.699999999999999</v>
      </c>
      <c r="M46" s="12">
        <f t="shared" si="1"/>
        <v>176.79999999999995</v>
      </c>
      <c r="N46" s="9">
        <f t="shared" si="2"/>
        <v>7.071999999999998</v>
      </c>
      <c r="O46" s="188" t="str">
        <f t="shared" si="3"/>
        <v>Kh¸</v>
      </c>
      <c r="P46" s="76">
        <v>40</v>
      </c>
      <c r="Q46" s="77">
        <v>43</v>
      </c>
      <c r="R46" s="79" t="s">
        <v>59</v>
      </c>
      <c r="S46" s="79" t="s">
        <v>60</v>
      </c>
      <c r="T46" s="34">
        <f>'DTBCK6-l2'!F46</f>
        <v>8</v>
      </c>
      <c r="U46" s="171">
        <f>'BDK10AK6-1'!P46</f>
        <v>6.924999999999999</v>
      </c>
      <c r="V46" s="34">
        <f>'DTBCK6-l2'!H46</f>
        <v>5.6</v>
      </c>
      <c r="W46" s="12">
        <f>'BDK10AK6-1'!AF46</f>
        <v>6.624999999999999</v>
      </c>
      <c r="X46" s="12">
        <f>'DTBCK6-l2'!J46</f>
        <v>5.5</v>
      </c>
      <c r="Y46" s="12">
        <f>'BDK10AK6-1'!AU46</f>
        <v>7.8999999999999995</v>
      </c>
      <c r="Z46" s="12">
        <f>'DTBCK6-l2'!L46</f>
        <v>6.799999999999999</v>
      </c>
      <c r="AA46" s="12">
        <f>'BDK10AK6-1'!BF46</f>
        <v>9</v>
      </c>
      <c r="AB46" s="12">
        <f t="shared" si="4"/>
        <v>173.6</v>
      </c>
      <c r="AC46" s="9">
        <f t="shared" si="5"/>
        <v>6.944</v>
      </c>
      <c r="AD46" s="161" t="str">
        <f t="shared" si="6"/>
        <v>TB Khá</v>
      </c>
      <c r="AE46" s="76">
        <v>40</v>
      </c>
      <c r="AF46" s="77">
        <v>43</v>
      </c>
      <c r="AG46" s="79" t="s">
        <v>59</v>
      </c>
      <c r="AH46" s="79" t="s">
        <v>60</v>
      </c>
      <c r="AI46" s="79"/>
      <c r="AJ46" s="12">
        <f t="shared" si="9"/>
        <v>350.4</v>
      </c>
      <c r="AK46" s="9">
        <f t="shared" si="7"/>
        <v>7.007999999999999</v>
      </c>
      <c r="AL46" s="164" t="str">
        <f t="shared" si="8"/>
        <v>Khá</v>
      </c>
    </row>
    <row r="47" spans="1:38" ht="12.75">
      <c r="A47" s="76">
        <v>41</v>
      </c>
      <c r="B47" s="77">
        <v>44</v>
      </c>
      <c r="C47" s="79" t="s">
        <v>61</v>
      </c>
      <c r="D47" s="79" t="s">
        <v>62</v>
      </c>
      <c r="E47" s="34">
        <f>BDK10AK5L1!J47</f>
        <v>7.8999999999999995</v>
      </c>
      <c r="F47" s="12">
        <f>BDK10AK5L1!P47</f>
        <v>7.699999999999999</v>
      </c>
      <c r="G47" s="34">
        <f>BDK10AK5L1!Y47</f>
        <v>7</v>
      </c>
      <c r="H47" s="12">
        <f>BDK10AK5L1!AD47</f>
        <v>8</v>
      </c>
      <c r="I47" s="12">
        <f>BDK10AK5L1!AN47</f>
        <v>7.1</v>
      </c>
      <c r="J47" s="12">
        <f>BDK10AK5L2!AS47</f>
        <v>7</v>
      </c>
      <c r="K47" s="12">
        <f>BDK10AK5L2!BD47</f>
        <v>6.699999999999999</v>
      </c>
      <c r="L47" s="12">
        <f>BDK10AK5L1!BI47</f>
        <v>7.8999999999999995</v>
      </c>
      <c r="M47" s="12">
        <f t="shared" si="1"/>
        <v>185.3</v>
      </c>
      <c r="N47" s="9">
        <f t="shared" si="2"/>
        <v>7.412000000000001</v>
      </c>
      <c r="O47" s="188" t="str">
        <f t="shared" si="3"/>
        <v>Kh¸</v>
      </c>
      <c r="P47" s="76">
        <v>41</v>
      </c>
      <c r="Q47" s="77">
        <v>44</v>
      </c>
      <c r="R47" s="79" t="s">
        <v>61</v>
      </c>
      <c r="S47" s="79" t="s">
        <v>62</v>
      </c>
      <c r="T47" s="34">
        <f>'DTBCK6-l2'!F47</f>
        <v>8.8</v>
      </c>
      <c r="U47" s="171">
        <f>'BDK10AK6-1'!P47</f>
        <v>6.7749999999999995</v>
      </c>
      <c r="V47" s="34">
        <f>'DTBCK6-l2'!H47</f>
        <v>7.1</v>
      </c>
      <c r="W47" s="12">
        <f>'BDK10AK6-1'!AF47</f>
        <v>7.475</v>
      </c>
      <c r="X47" s="12">
        <f>'DTBCK6-l2'!J47</f>
        <v>7</v>
      </c>
      <c r="Y47" s="12">
        <f>'BDK10AK6-1'!AU47</f>
        <v>8</v>
      </c>
      <c r="Z47" s="12">
        <f>'DTBCK6-l2'!L47</f>
        <v>7.199999999999999</v>
      </c>
      <c r="AA47" s="12">
        <f>'BDK10AK6-1'!BF47</f>
        <v>9</v>
      </c>
      <c r="AB47" s="12">
        <f t="shared" si="4"/>
        <v>189.29999999999998</v>
      </c>
      <c r="AC47" s="9">
        <f t="shared" si="5"/>
        <v>7.571999999999999</v>
      </c>
      <c r="AD47" s="161" t="str">
        <f t="shared" si="6"/>
        <v>Khá</v>
      </c>
      <c r="AE47" s="76">
        <v>41</v>
      </c>
      <c r="AF47" s="77">
        <v>44</v>
      </c>
      <c r="AG47" s="79" t="s">
        <v>61</v>
      </c>
      <c r="AH47" s="79" t="s">
        <v>62</v>
      </c>
      <c r="AI47" s="79"/>
      <c r="AJ47" s="12">
        <f t="shared" si="9"/>
        <v>374.6</v>
      </c>
      <c r="AK47" s="9">
        <f t="shared" si="7"/>
        <v>7.492000000000001</v>
      </c>
      <c r="AL47" s="164" t="str">
        <f t="shared" si="8"/>
        <v>Khá</v>
      </c>
    </row>
    <row r="48" spans="1:38" ht="12.75">
      <c r="A48" s="76">
        <v>42</v>
      </c>
      <c r="B48" s="77">
        <v>45</v>
      </c>
      <c r="C48" s="79" t="s">
        <v>47</v>
      </c>
      <c r="D48" s="79" t="s">
        <v>62</v>
      </c>
      <c r="E48" s="34">
        <f>BDK10AK5L1!J48</f>
        <v>8.6</v>
      </c>
      <c r="F48" s="12">
        <f>BDK10AK5L1!P48</f>
        <v>7</v>
      </c>
      <c r="G48" s="34">
        <f>BDK10AK5L1!Y48</f>
        <v>8</v>
      </c>
      <c r="H48" s="12">
        <f>BDK10AK5L1!AD48</f>
        <v>7.8999999999999995</v>
      </c>
      <c r="I48" s="12">
        <f>BDK10AK5L1!AN48</f>
        <v>7.1</v>
      </c>
      <c r="J48" s="12">
        <f>BDK10AK5L2!AS48</f>
        <v>7.699999999999999</v>
      </c>
      <c r="K48" s="12">
        <f>BDK10AK5L2!BD48</f>
        <v>6.074999999999999</v>
      </c>
      <c r="L48" s="12">
        <f>BDK10AK5L1!BI48</f>
        <v>7.8999999999999995</v>
      </c>
      <c r="M48" s="12">
        <f t="shared" si="1"/>
        <v>185.89999999999998</v>
      </c>
      <c r="N48" s="9">
        <f t="shared" si="2"/>
        <v>7.435999999999999</v>
      </c>
      <c r="O48" s="188" t="str">
        <f t="shared" si="3"/>
        <v>Kh¸</v>
      </c>
      <c r="P48" s="76">
        <v>42</v>
      </c>
      <c r="Q48" s="77">
        <v>45</v>
      </c>
      <c r="R48" s="79" t="s">
        <v>47</v>
      </c>
      <c r="S48" s="79" t="s">
        <v>62</v>
      </c>
      <c r="T48" s="34">
        <f>'DTBCK6-l2'!F48</f>
        <v>8</v>
      </c>
      <c r="U48" s="171">
        <f>'BDK10AK6-1'!P48</f>
        <v>7</v>
      </c>
      <c r="V48" s="34">
        <f>'DTBCK6-l2'!H48</f>
        <v>7.8999999999999995</v>
      </c>
      <c r="W48" s="12">
        <f>'BDK10AK6-1'!AF48</f>
        <v>7.475</v>
      </c>
      <c r="X48" s="12">
        <f>'DTBCK6-l2'!J48</f>
        <v>5.8</v>
      </c>
      <c r="Y48" s="12">
        <f>'BDK10AK6-1'!AU48</f>
        <v>8.1</v>
      </c>
      <c r="Z48" s="12">
        <f>'DTBCK6-l2'!L48</f>
        <v>7.8999999999999995</v>
      </c>
      <c r="AA48" s="12">
        <f>'BDK10AK6-1'!BF48</f>
        <v>10</v>
      </c>
      <c r="AB48" s="12">
        <f t="shared" si="4"/>
        <v>191</v>
      </c>
      <c r="AC48" s="9">
        <f t="shared" si="5"/>
        <v>7.64</v>
      </c>
      <c r="AD48" s="161" t="str">
        <f t="shared" si="6"/>
        <v>Khá</v>
      </c>
      <c r="AE48" s="76">
        <v>42</v>
      </c>
      <c r="AF48" s="77">
        <v>45</v>
      </c>
      <c r="AG48" s="79" t="s">
        <v>47</v>
      </c>
      <c r="AH48" s="79" t="s">
        <v>62</v>
      </c>
      <c r="AI48" s="79"/>
      <c r="AJ48" s="12">
        <f t="shared" si="9"/>
        <v>376.9</v>
      </c>
      <c r="AK48" s="9">
        <f t="shared" si="7"/>
        <v>7.537999999999999</v>
      </c>
      <c r="AL48" s="164" t="str">
        <f t="shared" si="8"/>
        <v>Khá</v>
      </c>
    </row>
    <row r="49" spans="1:38" ht="12.75">
      <c r="A49" s="76">
        <v>43</v>
      </c>
      <c r="B49" s="77">
        <v>46</v>
      </c>
      <c r="C49" s="79" t="s">
        <v>10</v>
      </c>
      <c r="D49" s="79" t="s">
        <v>62</v>
      </c>
      <c r="E49" s="34">
        <f>BDK10AK5L1!J49</f>
        <v>8.5</v>
      </c>
      <c r="F49" s="12">
        <f>BDK10AK5L1!P49</f>
        <v>7.699999999999999</v>
      </c>
      <c r="G49" s="34">
        <f>BDK10AK5L1!Y49</f>
        <v>7</v>
      </c>
      <c r="H49" s="12">
        <f>BDK10AK5L1!AD49</f>
        <v>7.799999999999999</v>
      </c>
      <c r="I49" s="12">
        <f>BDK10AK5L1!AN49</f>
        <v>7.8999999999999995</v>
      </c>
      <c r="J49" s="12">
        <f>BDK10AK5L2!AS49</f>
        <v>7</v>
      </c>
      <c r="K49" s="12">
        <f>BDK10AK5L2!BD49</f>
        <v>6.074999999999999</v>
      </c>
      <c r="L49" s="12">
        <f>BDK10AK5L1!BI49</f>
        <v>7.5</v>
      </c>
      <c r="M49" s="12">
        <f t="shared" si="1"/>
        <v>185.2</v>
      </c>
      <c r="N49" s="9">
        <f t="shared" si="2"/>
        <v>7.4079999999999995</v>
      </c>
      <c r="O49" s="188" t="str">
        <f t="shared" si="3"/>
        <v>Kh¸</v>
      </c>
      <c r="P49" s="76">
        <v>43</v>
      </c>
      <c r="Q49" s="77">
        <v>46</v>
      </c>
      <c r="R49" s="79" t="s">
        <v>10</v>
      </c>
      <c r="S49" s="79" t="s">
        <v>62</v>
      </c>
      <c r="T49" s="34">
        <f>'DTBCK6-l2'!F49</f>
        <v>8.7</v>
      </c>
      <c r="U49" s="171">
        <f>'BDK10AK6-1'!P49</f>
        <v>6.7749999999999995</v>
      </c>
      <c r="V49" s="34">
        <f>'DTBCK6-l2'!H49</f>
        <v>7.1</v>
      </c>
      <c r="W49" s="12">
        <f>'BDK10AK6-1'!AF49</f>
        <v>5.924999999999999</v>
      </c>
      <c r="X49" s="12">
        <f>'DTBCK6-l2'!J49</f>
        <v>5.8</v>
      </c>
      <c r="Y49" s="12">
        <f>'BDK10AK6-1'!AU49</f>
        <v>7.199999999999999</v>
      </c>
      <c r="Z49" s="12">
        <f>'DTBCK6-l2'!L49</f>
        <v>9.3</v>
      </c>
      <c r="AA49" s="12">
        <f>'BDK10AK6-1'!BF49</f>
        <v>9</v>
      </c>
      <c r="AB49" s="12">
        <f t="shared" si="4"/>
        <v>183.1</v>
      </c>
      <c r="AC49" s="9">
        <f t="shared" si="5"/>
        <v>7.324</v>
      </c>
      <c r="AD49" s="161" t="str">
        <f t="shared" si="6"/>
        <v>Khá</v>
      </c>
      <c r="AE49" s="76">
        <v>43</v>
      </c>
      <c r="AF49" s="77">
        <v>46</v>
      </c>
      <c r="AG49" s="79" t="s">
        <v>10</v>
      </c>
      <c r="AH49" s="79" t="s">
        <v>62</v>
      </c>
      <c r="AI49" s="79"/>
      <c r="AJ49" s="12">
        <f t="shared" si="9"/>
        <v>368.29999999999995</v>
      </c>
      <c r="AK49" s="9">
        <f t="shared" si="7"/>
        <v>7.365999999999999</v>
      </c>
      <c r="AL49" s="164" t="str">
        <f t="shared" si="8"/>
        <v>Khá</v>
      </c>
    </row>
    <row r="50" spans="1:38" ht="12.75">
      <c r="A50" s="76">
        <v>44</v>
      </c>
      <c r="B50" s="77">
        <v>47</v>
      </c>
      <c r="C50" s="79" t="s">
        <v>63</v>
      </c>
      <c r="D50" s="79" t="s">
        <v>62</v>
      </c>
      <c r="E50" s="34">
        <f>BDK10AK5L1!J50</f>
        <v>8.7</v>
      </c>
      <c r="F50" s="12">
        <f>BDK10AK5L1!P50</f>
        <v>8</v>
      </c>
      <c r="G50" s="34">
        <f>BDK10AK5L1!Y50</f>
        <v>7.85</v>
      </c>
      <c r="H50" s="12">
        <f>BDK10AK5L1!AD50</f>
        <v>8.8</v>
      </c>
      <c r="I50" s="12">
        <f>BDK10AK5L1!AN50</f>
        <v>7.199999999999999</v>
      </c>
      <c r="J50" s="12">
        <f>BDK10AK5L2!AS50</f>
        <v>7.1</v>
      </c>
      <c r="K50" s="12">
        <f>BDK10AK5L2!BD50</f>
        <v>6.7749999999999995</v>
      </c>
      <c r="L50" s="12">
        <f>BDK10AK5L1!BI50</f>
        <v>7.799999999999999</v>
      </c>
      <c r="M50" s="12">
        <f t="shared" si="1"/>
        <v>193.6</v>
      </c>
      <c r="N50" s="9">
        <f t="shared" si="2"/>
        <v>7.744</v>
      </c>
      <c r="O50" s="188" t="str">
        <f t="shared" si="3"/>
        <v>Kh¸</v>
      </c>
      <c r="P50" s="76">
        <v>44</v>
      </c>
      <c r="Q50" s="77">
        <v>47</v>
      </c>
      <c r="R50" s="79" t="s">
        <v>63</v>
      </c>
      <c r="S50" s="79" t="s">
        <v>62</v>
      </c>
      <c r="T50" s="34">
        <f>'DTBCK6-l2'!F50</f>
        <v>8.899999999999999</v>
      </c>
      <c r="U50" s="171">
        <f>'BDK10AK6-1'!P50</f>
        <v>6.924999999999999</v>
      </c>
      <c r="V50" s="34">
        <f>'DTBCK6-l2'!H50</f>
        <v>6.399999999999999</v>
      </c>
      <c r="W50" s="12">
        <f>'BDK10AK6-1'!AF50</f>
        <v>6.924999999999999</v>
      </c>
      <c r="X50" s="12">
        <f>'DTBCK6-l2'!J50</f>
        <v>6.6</v>
      </c>
      <c r="Y50" s="12">
        <f>'BDK10AK6-1'!AU50</f>
        <v>8</v>
      </c>
      <c r="Z50" s="12">
        <f>'DTBCK6-l2'!L50</f>
        <v>7.3999999999999995</v>
      </c>
      <c r="AA50" s="12">
        <f>'BDK10AK6-1'!BF50</f>
        <v>10</v>
      </c>
      <c r="AB50" s="12">
        <f t="shared" si="4"/>
        <v>187.29999999999995</v>
      </c>
      <c r="AC50" s="9">
        <f t="shared" si="5"/>
        <v>7.491999999999998</v>
      </c>
      <c r="AD50" s="161" t="str">
        <f t="shared" si="6"/>
        <v>Khá</v>
      </c>
      <c r="AE50" s="76">
        <v>44</v>
      </c>
      <c r="AF50" s="77">
        <v>47</v>
      </c>
      <c r="AG50" s="79" t="s">
        <v>63</v>
      </c>
      <c r="AH50" s="79" t="s">
        <v>62</v>
      </c>
      <c r="AI50" s="79"/>
      <c r="AJ50" s="12">
        <f t="shared" si="9"/>
        <v>380.9</v>
      </c>
      <c r="AK50" s="9">
        <f t="shared" si="7"/>
        <v>7.617999999999999</v>
      </c>
      <c r="AL50" s="164" t="str">
        <f t="shared" si="8"/>
        <v>Khá</v>
      </c>
    </row>
    <row r="51" spans="1:38" ht="12.75">
      <c r="A51" s="76">
        <v>45</v>
      </c>
      <c r="B51" s="77">
        <v>48</v>
      </c>
      <c r="C51" s="79" t="s">
        <v>65</v>
      </c>
      <c r="D51" s="79" t="s">
        <v>64</v>
      </c>
      <c r="E51" s="34">
        <f>BDK10AK5L1!J51</f>
        <v>8.5</v>
      </c>
      <c r="F51" s="12">
        <f>BDK10AK5L1!P51</f>
        <v>7.225</v>
      </c>
      <c r="G51" s="34">
        <f>BDK10AK5L1!Y51</f>
        <v>8.7</v>
      </c>
      <c r="H51" s="12">
        <f>BDK10AK5L1!AD51</f>
        <v>8.1</v>
      </c>
      <c r="I51" s="12">
        <f>BDK10AK5L1!AN51</f>
        <v>7.8999999999999995</v>
      </c>
      <c r="J51" s="12">
        <f>BDK10AK5L2!AS51</f>
        <v>7.6</v>
      </c>
      <c r="K51" s="12">
        <f>BDK10AK5L2!BD51</f>
        <v>6.225</v>
      </c>
      <c r="L51" s="12">
        <f>BDK10AK5L1!BI51</f>
        <v>8.1</v>
      </c>
      <c r="M51" s="12">
        <f t="shared" si="1"/>
        <v>191.8</v>
      </c>
      <c r="N51" s="9">
        <f t="shared" si="2"/>
        <v>7.672000000000001</v>
      </c>
      <c r="O51" s="188" t="str">
        <f t="shared" si="3"/>
        <v>Kh¸</v>
      </c>
      <c r="P51" s="76">
        <v>45</v>
      </c>
      <c r="Q51" s="77">
        <v>48</v>
      </c>
      <c r="R51" s="79" t="s">
        <v>65</v>
      </c>
      <c r="S51" s="79" t="s">
        <v>64</v>
      </c>
      <c r="T51" s="34">
        <f>'DTBCK6-l2'!F51</f>
        <v>8.899999999999999</v>
      </c>
      <c r="U51" s="171">
        <f>'BDK10AK6-1'!P51</f>
        <v>7.924999999999999</v>
      </c>
      <c r="V51" s="34">
        <f>'DTBCK6-l2'!H51</f>
        <v>8.7</v>
      </c>
      <c r="W51" s="12">
        <f>'BDK10AK6-1'!AF51</f>
        <v>7</v>
      </c>
      <c r="X51" s="12">
        <f>'DTBCK6-l2'!J51</f>
        <v>6.699999999999999</v>
      </c>
      <c r="Y51" s="12">
        <f>'BDK10AK6-1'!AU51</f>
        <v>7.8999999999999995</v>
      </c>
      <c r="Z51" s="12">
        <f>'DTBCK6-l2'!L51</f>
        <v>9.5</v>
      </c>
      <c r="AA51" s="12">
        <f>'BDK10AK6-1'!BF51</f>
        <v>10</v>
      </c>
      <c r="AB51" s="12">
        <f t="shared" si="4"/>
        <v>204.79999999999998</v>
      </c>
      <c r="AC51" s="9">
        <f t="shared" si="5"/>
        <v>8.192</v>
      </c>
      <c r="AD51" s="161" t="str">
        <f>IF(AC51&gt;=9,"Xuất sắc",IF(AND(AC51&gt;=8,AC51&lt;9),"Giỏi",IF(AND(AC51&gt;=7,AC51&lt;8),"Khá",IF(AND(AC51&gt;=6,AC51&lt;7),"TB Khá",IF(AND(AC51&gt;=5,AC51&lt;6),"Trung Bình",IF(AND(AC51&gt;=4,AC51&lt;5),"Yếu","Kém"))))))</f>
        <v>Giỏi</v>
      </c>
      <c r="AE51" s="76">
        <v>45</v>
      </c>
      <c r="AF51" s="77">
        <v>48</v>
      </c>
      <c r="AG51" s="79" t="s">
        <v>65</v>
      </c>
      <c r="AH51" s="79" t="s">
        <v>64</v>
      </c>
      <c r="AI51" s="79"/>
      <c r="AJ51" s="12">
        <f t="shared" si="9"/>
        <v>396.6</v>
      </c>
      <c r="AK51" s="9">
        <f t="shared" si="7"/>
        <v>7.932</v>
      </c>
      <c r="AL51" s="164" t="str">
        <f t="shared" si="8"/>
        <v>Khá</v>
      </c>
    </row>
    <row r="52" spans="1:38" ht="12.75">
      <c r="A52" s="76">
        <v>46</v>
      </c>
      <c r="B52" s="77">
        <v>49</v>
      </c>
      <c r="C52" s="79" t="s">
        <v>10</v>
      </c>
      <c r="D52" s="79" t="s">
        <v>66</v>
      </c>
      <c r="E52" s="34">
        <f>BDK10AK5L1!J52</f>
        <v>8.5</v>
      </c>
      <c r="F52" s="12">
        <f>BDK10AK5L1!P52</f>
        <v>7.699999999999999</v>
      </c>
      <c r="G52" s="34">
        <f>BDK10AK5L1!Y52</f>
        <v>7.699999999999999</v>
      </c>
      <c r="H52" s="12">
        <f>BDK10AK5L1!AD52</f>
        <v>7.299999999999999</v>
      </c>
      <c r="I52" s="12">
        <f>BDK10AK5L1!AN52</f>
        <v>7.799999999999999</v>
      </c>
      <c r="J52" s="12">
        <f>BDK10AK5L2!AS52</f>
        <v>6.199999999999999</v>
      </c>
      <c r="K52" s="12">
        <f>BDK10AK5L2!BD52</f>
        <v>5.999999999999999</v>
      </c>
      <c r="L52" s="12">
        <f>BDK10AK5L1!BI52</f>
        <v>7.199999999999999</v>
      </c>
      <c r="M52" s="12">
        <f t="shared" si="1"/>
        <v>181.2</v>
      </c>
      <c r="N52" s="9">
        <f t="shared" si="2"/>
        <v>7.247999999999999</v>
      </c>
      <c r="O52" s="188" t="str">
        <f t="shared" si="3"/>
        <v>Kh¸</v>
      </c>
      <c r="P52" s="76">
        <v>46</v>
      </c>
      <c r="Q52" s="77">
        <v>49</v>
      </c>
      <c r="R52" s="79" t="s">
        <v>10</v>
      </c>
      <c r="S52" s="79" t="s">
        <v>66</v>
      </c>
      <c r="T52" s="34">
        <f>'DTBCK6-l2'!F52</f>
        <v>8.4</v>
      </c>
      <c r="U52" s="171">
        <f>'BDK10AK6-1'!P52</f>
        <v>7.924999999999999</v>
      </c>
      <c r="V52" s="34">
        <f>'DTBCK6-l2'!H52</f>
        <v>7</v>
      </c>
      <c r="W52" s="12">
        <f>'BDK10AK6-1'!AF52</f>
        <v>7.475</v>
      </c>
      <c r="X52" s="12">
        <f>'DTBCK6-l2'!J52</f>
        <v>5.1</v>
      </c>
      <c r="Y52" s="12">
        <f>'BDK10AK6-1'!AU52</f>
        <v>6.499999999999999</v>
      </c>
      <c r="Z52" s="12">
        <f>'DTBCK6-l2'!L52</f>
        <v>7.199999999999999</v>
      </c>
      <c r="AA52" s="12">
        <f>'BDK10AK6-1'!BF52</f>
        <v>10</v>
      </c>
      <c r="AB52" s="12">
        <f t="shared" si="4"/>
        <v>184.2</v>
      </c>
      <c r="AC52" s="9">
        <f t="shared" si="5"/>
        <v>7.367999999999999</v>
      </c>
      <c r="AD52" s="161" t="str">
        <f t="shared" si="6"/>
        <v>Khá</v>
      </c>
      <c r="AE52" s="76">
        <v>46</v>
      </c>
      <c r="AF52" s="77">
        <v>49</v>
      </c>
      <c r="AG52" s="79" t="s">
        <v>10</v>
      </c>
      <c r="AH52" s="79" t="s">
        <v>66</v>
      </c>
      <c r="AI52" s="79"/>
      <c r="AJ52" s="12">
        <f t="shared" si="9"/>
        <v>365.4</v>
      </c>
      <c r="AK52" s="9">
        <f t="shared" si="7"/>
        <v>7.308</v>
      </c>
      <c r="AL52" s="164" t="str">
        <f t="shared" si="8"/>
        <v>Khá</v>
      </c>
    </row>
    <row r="53" spans="1:38" ht="12.75">
      <c r="A53" s="76">
        <v>47</v>
      </c>
      <c r="B53" s="77">
        <v>50</v>
      </c>
      <c r="C53" s="79" t="s">
        <v>10</v>
      </c>
      <c r="D53" s="79" t="s">
        <v>67</v>
      </c>
      <c r="E53" s="34">
        <f>BDK10AK5L1!J53</f>
        <v>8.7</v>
      </c>
      <c r="F53" s="12">
        <f>BDK10AK5L1!P53</f>
        <v>7.699999999999999</v>
      </c>
      <c r="G53" s="34">
        <f>BDK10AK5L1!Y53</f>
        <v>8.7</v>
      </c>
      <c r="H53" s="12">
        <f>BDK10AK5L1!AD53</f>
        <v>7.8999999999999995</v>
      </c>
      <c r="I53" s="12">
        <f>BDK10AK5L1!AN53</f>
        <v>6.499999999999999</v>
      </c>
      <c r="J53" s="12">
        <f>BDK10AK5L2!AS53</f>
        <v>8.4</v>
      </c>
      <c r="K53" s="12">
        <f>BDK10AK5L2!BD53</f>
        <v>5.525</v>
      </c>
      <c r="L53" s="12">
        <f>BDK10AK5L1!BI53</f>
        <v>7.299999999999999</v>
      </c>
      <c r="M53" s="12">
        <f t="shared" si="1"/>
        <v>186.7</v>
      </c>
      <c r="N53" s="9">
        <f t="shared" si="2"/>
        <v>7.468</v>
      </c>
      <c r="O53" s="188" t="str">
        <f t="shared" si="3"/>
        <v>Kh¸</v>
      </c>
      <c r="P53" s="76">
        <v>47</v>
      </c>
      <c r="Q53" s="77">
        <v>50</v>
      </c>
      <c r="R53" s="79" t="s">
        <v>10</v>
      </c>
      <c r="S53" s="79" t="s">
        <v>67</v>
      </c>
      <c r="T53" s="34">
        <f>'DTBCK6-l2'!F53</f>
        <v>9</v>
      </c>
      <c r="U53" s="171">
        <f>'BDK10AK6-1'!P53</f>
        <v>8.475</v>
      </c>
      <c r="V53" s="34">
        <f>'DTBCK6-l2'!H53</f>
        <v>8</v>
      </c>
      <c r="W53" s="12">
        <f>'BDK10AK6-1'!AF53</f>
        <v>6.85</v>
      </c>
      <c r="X53" s="12">
        <f>'DTBCK6-l2'!J53</f>
        <v>6.499999999999999</v>
      </c>
      <c r="Y53" s="12">
        <f>'BDK10AK6-1'!AU53</f>
        <v>8.299999999999999</v>
      </c>
      <c r="Z53" s="12">
        <f>'DTBCK6-l2'!L53</f>
        <v>7.8999999999999995</v>
      </c>
      <c r="AA53" s="12">
        <f>'BDK10AK6-1'!BF53</f>
        <v>10</v>
      </c>
      <c r="AB53" s="12">
        <f t="shared" si="4"/>
        <v>200.4</v>
      </c>
      <c r="AC53" s="9">
        <f t="shared" si="5"/>
        <v>8.016</v>
      </c>
      <c r="AD53" s="161" t="str">
        <f>IF(AC53&gt;=9,"Xuất sắc",IF(AND(AC53&gt;=8,AC53&lt;9),"Giỏi",IF(AND(AC53&gt;=7,AC53&lt;8),"Khá",IF(AND(AC53&gt;=6,AC53&lt;7),"TB Khá",IF(AND(AC53&gt;=5,AC53&lt;6),"Trung Bình",IF(AND(AC53&gt;=4,AC53&lt;5),"Yếu","Kém"))))))</f>
        <v>Giỏi</v>
      </c>
      <c r="AE53" s="76">
        <v>47</v>
      </c>
      <c r="AF53" s="77">
        <v>50</v>
      </c>
      <c r="AG53" s="79" t="s">
        <v>10</v>
      </c>
      <c r="AH53" s="79" t="s">
        <v>67</v>
      </c>
      <c r="AI53" s="79"/>
      <c r="AJ53" s="12">
        <f t="shared" si="9"/>
        <v>387.1</v>
      </c>
      <c r="AK53" s="9">
        <f t="shared" si="7"/>
        <v>7.742000000000001</v>
      </c>
      <c r="AL53" s="164" t="str">
        <f t="shared" si="8"/>
        <v>Khá</v>
      </c>
    </row>
    <row r="54" spans="1:38" ht="12.75">
      <c r="A54" s="76">
        <v>48</v>
      </c>
      <c r="B54" s="77">
        <v>51</v>
      </c>
      <c r="C54" s="79" t="s">
        <v>9</v>
      </c>
      <c r="D54" s="79" t="s">
        <v>67</v>
      </c>
      <c r="E54" s="34">
        <f>BDK10AK5L1!J54</f>
        <v>7</v>
      </c>
      <c r="F54" s="12">
        <f>BDK10AK5L1!P54</f>
        <v>6.924999999999999</v>
      </c>
      <c r="G54" s="34">
        <f>BDK10AK5L1!Y54</f>
        <v>7.699999999999999</v>
      </c>
      <c r="H54" s="12">
        <f>BDK10AK5L1!AD54</f>
        <v>7</v>
      </c>
      <c r="I54" s="12">
        <f>BDK10AK5L1!AN54</f>
        <v>7.799999999999999</v>
      </c>
      <c r="J54" s="12">
        <f>BDK10AK5L2!AS54</f>
        <v>7.1</v>
      </c>
      <c r="K54" s="12">
        <f>BDK10AK5L2!BD54</f>
        <v>5.999999999999999</v>
      </c>
      <c r="L54" s="12">
        <f>BDK10AK5L1!BI54</f>
        <v>7.799999999999999</v>
      </c>
      <c r="M54" s="12">
        <f t="shared" si="1"/>
        <v>177.20000000000002</v>
      </c>
      <c r="N54" s="9">
        <f t="shared" si="2"/>
        <v>7.088000000000001</v>
      </c>
      <c r="O54" s="188" t="str">
        <f t="shared" si="3"/>
        <v>Kh¸</v>
      </c>
      <c r="P54" s="76">
        <v>48</v>
      </c>
      <c r="Q54" s="77">
        <v>51</v>
      </c>
      <c r="R54" s="79" t="s">
        <v>9</v>
      </c>
      <c r="S54" s="79" t="s">
        <v>67</v>
      </c>
      <c r="T54" s="34">
        <f>'DTBCK6-l2'!F54</f>
        <v>8.5</v>
      </c>
      <c r="U54" s="171">
        <f>'BDK10AK6-1'!P54</f>
        <v>6.924999999999999</v>
      </c>
      <c r="V54" s="34">
        <f>'DTBCK6-l2'!H54</f>
        <v>7.799999999999999</v>
      </c>
      <c r="W54" s="12">
        <f>'BDK10AK6-1'!AF54</f>
        <v>7.55</v>
      </c>
      <c r="X54" s="12">
        <f>'DTBCK6-l2'!J54</f>
        <v>6.499999999999999</v>
      </c>
      <c r="Y54" s="12">
        <f>'BDK10AK6-1'!AU54</f>
        <v>7.3999999999999995</v>
      </c>
      <c r="Z54" s="12">
        <f>'DTBCK6-l2'!L54</f>
        <v>7.8999999999999995</v>
      </c>
      <c r="AA54" s="12">
        <f>'BDK10AK6-1'!BF54</f>
        <v>9</v>
      </c>
      <c r="AB54" s="12">
        <f t="shared" si="4"/>
        <v>190.2</v>
      </c>
      <c r="AC54" s="9">
        <f t="shared" si="5"/>
        <v>7.608</v>
      </c>
      <c r="AD54" s="161" t="str">
        <f t="shared" si="6"/>
        <v>Khá</v>
      </c>
      <c r="AE54" s="76">
        <v>48</v>
      </c>
      <c r="AF54" s="77">
        <v>51</v>
      </c>
      <c r="AG54" s="79" t="s">
        <v>9</v>
      </c>
      <c r="AH54" s="79" t="s">
        <v>67</v>
      </c>
      <c r="AI54" s="79"/>
      <c r="AJ54" s="12">
        <f t="shared" si="9"/>
        <v>367.4</v>
      </c>
      <c r="AK54" s="9">
        <f t="shared" si="7"/>
        <v>7.348</v>
      </c>
      <c r="AL54" s="164" t="str">
        <f t="shared" si="8"/>
        <v>Khá</v>
      </c>
    </row>
    <row r="55" spans="1:38" ht="12.75">
      <c r="A55" s="76">
        <v>49</v>
      </c>
      <c r="B55" s="77">
        <v>52</v>
      </c>
      <c r="C55" s="79" t="s">
        <v>41</v>
      </c>
      <c r="D55" s="79" t="s">
        <v>67</v>
      </c>
      <c r="E55" s="34">
        <f>BDK10AK5L1!J55</f>
        <v>7.799999999999999</v>
      </c>
      <c r="F55" s="12">
        <f>BDK10AK5L1!P55</f>
        <v>7.699999999999999</v>
      </c>
      <c r="G55" s="34">
        <f>BDK10AK5L1!Y55</f>
        <v>6.299999999999999</v>
      </c>
      <c r="H55" s="12">
        <f>BDK10AK5L1!AD55</f>
        <v>7.5</v>
      </c>
      <c r="I55" s="12">
        <f>BDK10AK5L1!AN55</f>
        <v>7.8999999999999995</v>
      </c>
      <c r="J55" s="12">
        <f>BDK10AK5L2!AS55</f>
        <v>7.699999999999999</v>
      </c>
      <c r="K55" s="12">
        <f>BDK10AK5L2!BD55</f>
        <v>6.699999999999999</v>
      </c>
      <c r="L55" s="12">
        <f>BDK10AK5L1!BI55</f>
        <v>7.1</v>
      </c>
      <c r="M55" s="12">
        <f t="shared" si="1"/>
        <v>184.2</v>
      </c>
      <c r="N55" s="9">
        <f t="shared" si="2"/>
        <v>7.367999999999999</v>
      </c>
      <c r="O55" s="188" t="str">
        <f t="shared" si="3"/>
        <v>Kh¸</v>
      </c>
      <c r="P55" s="76">
        <v>49</v>
      </c>
      <c r="Q55" s="77">
        <v>52</v>
      </c>
      <c r="R55" s="79" t="s">
        <v>41</v>
      </c>
      <c r="S55" s="79" t="s">
        <v>67</v>
      </c>
      <c r="T55" s="34">
        <f>'DTBCK6-l2'!F55</f>
        <v>7.799999999999999</v>
      </c>
      <c r="U55" s="171">
        <f>'BDK10AK6-1'!P55</f>
        <v>6.225</v>
      </c>
      <c r="V55" s="34">
        <f>'DTBCK6-l2'!H55</f>
        <v>7</v>
      </c>
      <c r="W55" s="12">
        <f>'BDK10AK6-1'!AF55</f>
        <v>6.7749999999999995</v>
      </c>
      <c r="X55" s="12">
        <f>'DTBCK6-l2'!J55</f>
        <v>5.9</v>
      </c>
      <c r="Y55" s="12">
        <f>'BDK10AK6-1'!AU55</f>
        <v>5.8</v>
      </c>
      <c r="Z55" s="12">
        <f>'DTBCK6-l2'!L55</f>
        <v>7.8999999999999995</v>
      </c>
      <c r="AA55" s="12">
        <f>'BDK10AK6-1'!BF55</f>
        <v>9</v>
      </c>
      <c r="AB55" s="12">
        <f t="shared" si="4"/>
        <v>173.2</v>
      </c>
      <c r="AC55" s="9">
        <f t="shared" si="5"/>
        <v>6.928</v>
      </c>
      <c r="AD55" s="161" t="str">
        <f t="shared" si="6"/>
        <v>TB Khá</v>
      </c>
      <c r="AE55" s="76">
        <v>49</v>
      </c>
      <c r="AF55" s="77">
        <v>52</v>
      </c>
      <c r="AG55" s="79" t="s">
        <v>41</v>
      </c>
      <c r="AH55" s="79" t="s">
        <v>67</v>
      </c>
      <c r="AI55" s="79"/>
      <c r="AJ55" s="12">
        <f t="shared" si="9"/>
        <v>357.4</v>
      </c>
      <c r="AK55" s="9">
        <f t="shared" si="7"/>
        <v>7.148</v>
      </c>
      <c r="AL55" s="164" t="str">
        <f t="shared" si="8"/>
        <v>Khá</v>
      </c>
    </row>
    <row r="56" spans="1:38" ht="13.5" thickBot="1">
      <c r="A56" s="81">
        <v>50</v>
      </c>
      <c r="B56" s="82">
        <v>53</v>
      </c>
      <c r="C56" s="84" t="s">
        <v>68</v>
      </c>
      <c r="D56" s="84" t="s">
        <v>69</v>
      </c>
      <c r="E56" s="6">
        <f>BDK10AK5L1!J56</f>
        <v>7.699999999999999</v>
      </c>
      <c r="F56" s="13">
        <f>BDK10AK5L1!P56</f>
        <v>7.85</v>
      </c>
      <c r="G56" s="6">
        <f>BDK10AK5L1!Y56</f>
        <v>7</v>
      </c>
      <c r="H56" s="62">
        <f>BDK10AK5L1!AD56</f>
        <v>8.2</v>
      </c>
      <c r="I56" s="62">
        <f>BDK10AK5L1!AN56</f>
        <v>8.6</v>
      </c>
      <c r="J56" s="13">
        <f>BDK10AK5L2!AS56</f>
        <v>6.799999999999999</v>
      </c>
      <c r="K56" s="183">
        <f>BDK10AK5L2!BD56</f>
        <v>6.1499999999999995</v>
      </c>
      <c r="L56" s="62">
        <f>BDK10AK5L1!BI56</f>
        <v>7.699999999999999</v>
      </c>
      <c r="M56" s="62">
        <f t="shared" si="1"/>
        <v>186.99999999999997</v>
      </c>
      <c r="N56" s="85">
        <f t="shared" si="2"/>
        <v>7.479999999999999</v>
      </c>
      <c r="O56" s="189" t="str">
        <f t="shared" si="3"/>
        <v>Kh¸</v>
      </c>
      <c r="P56" s="81">
        <v>50</v>
      </c>
      <c r="Q56" s="82">
        <v>53</v>
      </c>
      <c r="R56" s="84" t="s">
        <v>68</v>
      </c>
      <c r="S56" s="84" t="s">
        <v>69</v>
      </c>
      <c r="T56" s="5">
        <f>'DTBCK6-l2'!F56</f>
        <v>7.6</v>
      </c>
      <c r="U56" s="178">
        <f>'BDK10AK6-1'!P56</f>
        <v>6.299999999999999</v>
      </c>
      <c r="V56" s="5">
        <f>'DTBCK6-l2'!H56</f>
        <v>6.299999999999999</v>
      </c>
      <c r="W56" s="13">
        <f>'BDK10AK6-1'!AF56</f>
        <v>6.924999999999999</v>
      </c>
      <c r="X56" s="13">
        <f>'DTBCK6-l2'!J56</f>
        <v>6.299999999999999</v>
      </c>
      <c r="Y56" s="13">
        <f>'BDK10AK6-1'!AU56</f>
        <v>8</v>
      </c>
      <c r="Z56" s="13">
        <f>'DTBCK6-l2'!L56</f>
        <v>7.799999999999999</v>
      </c>
      <c r="AA56" s="13">
        <f>'BDK10AK6-1'!BF56</f>
        <v>10</v>
      </c>
      <c r="AB56" s="13">
        <f t="shared" si="4"/>
        <v>180.9</v>
      </c>
      <c r="AC56" s="160">
        <f t="shared" si="5"/>
        <v>7.236000000000001</v>
      </c>
      <c r="AD56" s="162" t="str">
        <f t="shared" si="6"/>
        <v>Khá</v>
      </c>
      <c r="AE56" s="81">
        <v>50</v>
      </c>
      <c r="AF56" s="82">
        <v>53</v>
      </c>
      <c r="AG56" s="84" t="s">
        <v>68</v>
      </c>
      <c r="AH56" s="84" t="s">
        <v>69</v>
      </c>
      <c r="AI56" s="84"/>
      <c r="AJ56" s="13">
        <f t="shared" si="9"/>
        <v>367.9</v>
      </c>
      <c r="AK56" s="160">
        <f t="shared" si="7"/>
        <v>7.358</v>
      </c>
      <c r="AL56" s="165" t="str">
        <f t="shared" si="8"/>
        <v>Khá</v>
      </c>
    </row>
    <row r="57" ht="13.5" thickTop="1"/>
    <row r="58" s="190" customFormat="1" ht="12.75"/>
  </sheetData>
  <mergeCells count="23">
    <mergeCell ref="AD5:AD6"/>
    <mergeCell ref="AH5:AH6"/>
    <mergeCell ref="AG5:AG6"/>
    <mergeCell ref="P5:P6"/>
    <mergeCell ref="AK5:AK6"/>
    <mergeCell ref="AF5:AF6"/>
    <mergeCell ref="AE5:AE6"/>
    <mergeCell ref="AB5:AB6"/>
    <mergeCell ref="Q5:Q6"/>
    <mergeCell ref="AI5:AI6"/>
    <mergeCell ref="R5:R6"/>
    <mergeCell ref="S5:S6"/>
    <mergeCell ref="AJ5:AJ6"/>
    <mergeCell ref="A58:IV58"/>
    <mergeCell ref="M5:M6"/>
    <mergeCell ref="N5:N6"/>
    <mergeCell ref="O5:O6"/>
    <mergeCell ref="A5:A6"/>
    <mergeCell ref="B5:B6"/>
    <mergeCell ref="C5:C6"/>
    <mergeCell ref="AL5:AL6"/>
    <mergeCell ref="AA5:AA6"/>
    <mergeCell ref="D5:D6"/>
  </mergeCells>
  <conditionalFormatting sqref="N7:N56">
    <cfRule type="cellIs" priority="1" dxfId="0" operator="lessThan" stopIfTrue="1">
      <formula>5</formula>
    </cfRule>
  </conditionalFormatting>
  <conditionalFormatting sqref="E7:L56">
    <cfRule type="cellIs" priority="2" dxfId="0" operator="lessThan" stopIfTrue="1">
      <formula>4.5</formula>
    </cfRule>
  </conditionalFormatting>
  <printOptions/>
  <pageMargins left="0.38" right="0.37" top="0.35" bottom="0.28" header="0.34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5">
      <selection activeCell="Q5" sqref="Q5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2.421875" style="0" customWidth="1"/>
    <col min="4" max="4" width="8.57421875" style="0" customWidth="1"/>
    <col min="5" max="5" width="6.7109375" style="0" customWidth="1"/>
    <col min="6" max="15" width="7.7109375" style="0" customWidth="1"/>
    <col min="16" max="16" width="12.28125" style="0" customWidth="1"/>
  </cols>
  <sheetData>
    <row r="1" spans="1:16" ht="14.25">
      <c r="A1" s="150" t="s">
        <v>0</v>
      </c>
      <c r="B1" s="150"/>
      <c r="C1" s="150"/>
      <c r="D1" s="150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151" t="s">
        <v>140</v>
      </c>
      <c r="B2" s="151"/>
      <c r="C2" s="151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4.25">
      <c r="A3" s="152" t="s">
        <v>171</v>
      </c>
      <c r="B3" s="153"/>
      <c r="C3" s="153"/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2.75">
      <c r="A4" s="155" t="s">
        <v>78</v>
      </c>
      <c r="B4" s="155"/>
      <c r="C4" s="155"/>
      <c r="D4" s="156"/>
      <c r="E4" s="155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2.75">
      <c r="A5" s="202" t="s">
        <v>93</v>
      </c>
      <c r="B5" s="202" t="s">
        <v>94</v>
      </c>
      <c r="C5" s="202" t="s">
        <v>95</v>
      </c>
      <c r="D5" s="202" t="s">
        <v>1</v>
      </c>
      <c r="E5" s="202" t="s">
        <v>2</v>
      </c>
      <c r="F5" s="89" t="s">
        <v>133</v>
      </c>
      <c r="G5" s="89" t="s">
        <v>131</v>
      </c>
      <c r="H5" s="89" t="s">
        <v>132</v>
      </c>
      <c r="I5" s="89" t="s">
        <v>134</v>
      </c>
      <c r="J5" s="89" t="s">
        <v>135</v>
      </c>
      <c r="K5" s="90" t="s">
        <v>136</v>
      </c>
      <c r="L5" s="89" t="s">
        <v>137</v>
      </c>
      <c r="M5" s="204" t="s">
        <v>150</v>
      </c>
      <c r="N5" s="206" t="s">
        <v>145</v>
      </c>
      <c r="O5" s="89" t="s">
        <v>143</v>
      </c>
      <c r="P5" s="196" t="s">
        <v>144</v>
      </c>
    </row>
    <row r="6" spans="1:16" ht="12.75">
      <c r="A6" s="203"/>
      <c r="B6" s="203"/>
      <c r="C6" s="203"/>
      <c r="D6" s="203"/>
      <c r="E6" s="203"/>
      <c r="F6" s="91" t="s">
        <v>99</v>
      </c>
      <c r="G6" s="91" t="s">
        <v>100</v>
      </c>
      <c r="H6" s="91" t="s">
        <v>99</v>
      </c>
      <c r="I6" s="91" t="s">
        <v>100</v>
      </c>
      <c r="J6" s="91" t="s">
        <v>99</v>
      </c>
      <c r="K6" s="91" t="s">
        <v>99</v>
      </c>
      <c r="L6" s="91" t="s">
        <v>99</v>
      </c>
      <c r="M6" s="205"/>
      <c r="N6" s="186"/>
      <c r="O6" s="91"/>
      <c r="P6" s="197"/>
    </row>
    <row r="7" spans="1:16" ht="12.75">
      <c r="A7" s="73">
        <v>1</v>
      </c>
      <c r="B7" s="7">
        <v>1</v>
      </c>
      <c r="C7" s="75" t="s">
        <v>3</v>
      </c>
      <c r="D7" s="75" t="s">
        <v>4</v>
      </c>
      <c r="E7" s="75"/>
      <c r="F7" s="31">
        <f>'BD K10AK6-l2'!J7</f>
        <v>7.3999999999999995</v>
      </c>
      <c r="G7" s="169">
        <f>'BDK10AK6-1'!P7</f>
        <v>7.225</v>
      </c>
      <c r="H7" s="31">
        <f>'BD K10AK6-l2'!Z7</f>
        <v>6.299999999999999</v>
      </c>
      <c r="I7" s="11">
        <f>'BDK10AK6-1'!AF7</f>
        <v>6.074999999999999</v>
      </c>
      <c r="J7" s="11">
        <f>'BD K10AK6-l2'!AP7</f>
        <v>5.5</v>
      </c>
      <c r="K7" s="11">
        <f>'BDK10AK6-1'!AU7</f>
        <v>8.1</v>
      </c>
      <c r="L7" s="11">
        <f>'BD K10AK6-l2'!BF7</f>
        <v>7</v>
      </c>
      <c r="M7" s="11">
        <f>'BDK10AK6-1'!BF7</f>
        <v>9</v>
      </c>
      <c r="N7" s="11">
        <f>SUM(F7*3+G7*4+H7*3+I7*4+J7*3+K7*3+L7*3+M7*2)</f>
        <v>174.1</v>
      </c>
      <c r="O7" s="8">
        <f>N7/25</f>
        <v>6.9639999999999995</v>
      </c>
      <c r="P7" s="159" t="str">
        <f>IF(O7&gt;=9,"Xuất sắc",IF(AND(O7&gt;=8,O7&lt;9),"Giỏi",IF(AND(O7&gt;=7,O7&lt;8),"Khá",IF(AND(O7&gt;=6,O7&lt;7),"TB Khá",IF(AND(O7&gt;=5,O7&lt;6),"Trung Bình",IF(AND(O7&gt;=4,O7&lt;5),"Yếu","Kém"))))))</f>
        <v>TB Khá</v>
      </c>
    </row>
    <row r="8" spans="1:16" ht="12.75">
      <c r="A8" s="76">
        <v>2</v>
      </c>
      <c r="B8" s="77">
        <v>2</v>
      </c>
      <c r="C8" s="79" t="s">
        <v>5</v>
      </c>
      <c r="D8" s="79" t="s">
        <v>6</v>
      </c>
      <c r="E8" s="79"/>
      <c r="F8" s="34">
        <f>'BD K10AK6-l2'!J8</f>
        <v>7.6</v>
      </c>
      <c r="G8" s="171">
        <f>'BDK10AK6-1'!P8</f>
        <v>6.624999999999999</v>
      </c>
      <c r="H8" s="34">
        <f>'BD K10AK6-l2'!Z8</f>
        <v>5.6</v>
      </c>
      <c r="I8" s="12">
        <f>'BDK10AK6-1'!AF8</f>
        <v>5.525</v>
      </c>
      <c r="J8" s="12">
        <f>'BD K10AK6-l2'!AP8</f>
        <v>5.8</v>
      </c>
      <c r="K8" s="12">
        <f>'BDK10AK6-1'!AU8</f>
        <v>5.1</v>
      </c>
      <c r="L8" s="12">
        <f>'BD K10AK6-l2'!BF8</f>
        <v>7</v>
      </c>
      <c r="M8" s="12">
        <f>'BDK10AK6-1'!BF8</f>
        <v>10</v>
      </c>
      <c r="N8" s="12">
        <f aca="true" t="shared" si="0" ref="N8:N56">SUM(F8*3+G8*4+H8*3+I8*4+J8*3+K8*3+L8*3+M8*2)</f>
        <v>161.89999999999998</v>
      </c>
      <c r="O8" s="9">
        <f aca="true" t="shared" si="1" ref="O8:O56">N8/25</f>
        <v>6.475999999999999</v>
      </c>
      <c r="P8" s="161" t="str">
        <f aca="true" t="shared" si="2" ref="P8:P56">IF(O8&gt;=9,"Xuất sắc",IF(AND(O8&gt;=8,O8&lt;9),"Giỏi",IF(AND(O8&gt;=7,O8&lt;8),"Khá",IF(AND(O8&gt;=6,O8&lt;7),"TB Khá",IF(AND(O8&gt;=5,O8&lt;6),"Trung Bình",IF(AND(O8&gt;=4,O8&lt;5),"Yếu","Kém"))))))</f>
        <v>TB Khá</v>
      </c>
    </row>
    <row r="9" spans="1:16" ht="12.75">
      <c r="A9" s="76">
        <v>3</v>
      </c>
      <c r="B9" s="77">
        <v>3</v>
      </c>
      <c r="C9" s="79" t="s">
        <v>7</v>
      </c>
      <c r="D9" s="79" t="s">
        <v>8</v>
      </c>
      <c r="E9" s="79"/>
      <c r="F9" s="34">
        <f>'BD K10AK6-l2'!J9</f>
        <v>7.299999999999999</v>
      </c>
      <c r="G9" s="12">
        <f>'BDK10AK6-1'!P9</f>
        <v>6.074999999999999</v>
      </c>
      <c r="H9" s="34">
        <f>'BD K10AK6-l2'!Z9</f>
        <v>7.199999999999999</v>
      </c>
      <c r="I9" s="12">
        <f>'BDK10AK6-1'!AF9</f>
        <v>6.1499999999999995</v>
      </c>
      <c r="J9" s="12">
        <f>'BD K10AK6-l2'!AP9</f>
        <v>5.3</v>
      </c>
      <c r="K9" s="12">
        <f>'BDK10AK6-1'!AU9</f>
        <v>7.199999999999999</v>
      </c>
      <c r="L9" s="12">
        <f>'BD K10AK6-l2'!BF9</f>
        <v>7.1</v>
      </c>
      <c r="M9" s="12">
        <f>'BDK10AK6-1'!BF9</f>
        <v>10</v>
      </c>
      <c r="N9" s="12">
        <f t="shared" si="0"/>
        <v>171.2</v>
      </c>
      <c r="O9" s="9">
        <f t="shared" si="1"/>
        <v>6.848</v>
      </c>
      <c r="P9" s="161" t="str">
        <f t="shared" si="2"/>
        <v>TB Khá</v>
      </c>
    </row>
    <row r="10" spans="1:16" ht="12.75">
      <c r="A10" s="76">
        <v>4</v>
      </c>
      <c r="B10" s="77">
        <v>4</v>
      </c>
      <c r="C10" s="79" t="s">
        <v>9</v>
      </c>
      <c r="D10" s="79" t="s">
        <v>8</v>
      </c>
      <c r="E10" s="79"/>
      <c r="F10" s="34">
        <f>'BD K10AK6-l2'!J10</f>
        <v>7.799999999999999</v>
      </c>
      <c r="G10" s="12">
        <f>'BDK10AK6-1'!P10</f>
        <v>6.225</v>
      </c>
      <c r="H10" s="34">
        <f>'BD K10AK6-l2'!Z10</f>
        <v>7.199999999999999</v>
      </c>
      <c r="I10" s="12">
        <f>'BDK10AK6-1'!AF10</f>
        <v>7.475</v>
      </c>
      <c r="J10" s="12">
        <f>'BD K10AK6-l2'!AP10</f>
        <v>5.1</v>
      </c>
      <c r="K10" s="12">
        <f>'BDK10AK6-1'!AU10</f>
        <v>7.1</v>
      </c>
      <c r="L10" s="12">
        <f>'BD K10AK6-l2'!BF10</f>
        <v>7.799999999999999</v>
      </c>
      <c r="M10" s="12">
        <f>'BDK10AK6-1'!BF10</f>
        <v>9</v>
      </c>
      <c r="N10" s="12">
        <f t="shared" si="0"/>
        <v>177.79999999999998</v>
      </c>
      <c r="O10" s="9">
        <f t="shared" si="1"/>
        <v>7.111999999999999</v>
      </c>
      <c r="P10" s="161" t="str">
        <f t="shared" si="2"/>
        <v>Khá</v>
      </c>
    </row>
    <row r="11" spans="1:16" ht="12.75">
      <c r="A11" s="76">
        <v>5</v>
      </c>
      <c r="B11" s="77">
        <v>6</v>
      </c>
      <c r="C11" s="79" t="s">
        <v>10</v>
      </c>
      <c r="D11" s="79" t="s">
        <v>11</v>
      </c>
      <c r="E11" s="79"/>
      <c r="F11" s="34">
        <f>'BD K10AK6-l2'!J11</f>
        <v>8.6</v>
      </c>
      <c r="G11" s="12">
        <f>'BDK10AK6-1'!P11</f>
        <v>7.7749999999999995</v>
      </c>
      <c r="H11" s="34">
        <f>'BD K10AK6-l2'!Z11</f>
        <v>7.699999999999999</v>
      </c>
      <c r="I11" s="12">
        <f>'BDK10AK6-1'!AF11</f>
        <v>7.3999999999999995</v>
      </c>
      <c r="J11" s="12">
        <f>'BD K10AK6-l2'!AP11</f>
        <v>7.299999999999999</v>
      </c>
      <c r="K11" s="12">
        <f>'BDK10AK6-1'!AU11</f>
        <v>7.699999999999999</v>
      </c>
      <c r="L11" s="12">
        <f>'BD K10AK6-l2'!BF11</f>
        <v>7.1</v>
      </c>
      <c r="M11" s="12">
        <f>'BDK10AK6-1'!BF11</f>
        <v>9</v>
      </c>
      <c r="N11" s="12">
        <f t="shared" si="0"/>
        <v>193.89999999999998</v>
      </c>
      <c r="O11" s="9">
        <f t="shared" si="1"/>
        <v>7.755999999999999</v>
      </c>
      <c r="P11" s="161" t="str">
        <f t="shared" si="2"/>
        <v>Khá</v>
      </c>
    </row>
    <row r="12" spans="1:16" ht="12.75">
      <c r="A12" s="76">
        <v>6</v>
      </c>
      <c r="B12" s="77">
        <v>7</v>
      </c>
      <c r="C12" s="79" t="s">
        <v>12</v>
      </c>
      <c r="D12" s="79" t="s">
        <v>11</v>
      </c>
      <c r="E12" s="79"/>
      <c r="F12" s="34">
        <f>'BD K10AK6-l2'!J12</f>
        <v>8.1</v>
      </c>
      <c r="G12" s="12">
        <f>'BDK10AK6-1'!P12</f>
        <v>7.625</v>
      </c>
      <c r="H12" s="34">
        <f>'BD K10AK6-l2'!Z12</f>
        <v>7.499999999999999</v>
      </c>
      <c r="I12" s="12">
        <f>'BDK10AK6-1'!AF12</f>
        <v>7</v>
      </c>
      <c r="J12" s="12">
        <f>'BD K10AK6-l2'!AP12</f>
        <v>7.299999999999999</v>
      </c>
      <c r="K12" s="12">
        <f>'BDK10AK6-1'!AU12</f>
        <v>8.5</v>
      </c>
      <c r="L12" s="12">
        <f>'BD K10AK6-l2'!BF12</f>
        <v>8.8</v>
      </c>
      <c r="M12" s="12">
        <f>'BDK10AK6-1'!BF12</f>
        <v>10</v>
      </c>
      <c r="N12" s="12">
        <f t="shared" si="0"/>
        <v>199.1</v>
      </c>
      <c r="O12" s="9">
        <f t="shared" si="1"/>
        <v>7.9639999999999995</v>
      </c>
      <c r="P12" s="161" t="str">
        <f t="shared" si="2"/>
        <v>Khá</v>
      </c>
    </row>
    <row r="13" spans="1:16" ht="12.75">
      <c r="A13" s="76">
        <v>7</v>
      </c>
      <c r="B13" s="77">
        <v>8</v>
      </c>
      <c r="C13" s="79" t="s">
        <v>13</v>
      </c>
      <c r="D13" s="79" t="s">
        <v>14</v>
      </c>
      <c r="E13" s="79"/>
      <c r="F13" s="34">
        <f>'BD K10AK6-l2'!J13</f>
        <v>8.8</v>
      </c>
      <c r="G13" s="12">
        <f>'BDK10AK6-1'!P13</f>
        <v>6.449999999999999</v>
      </c>
      <c r="H13" s="34">
        <f>'BD K10AK6-l2'!Z13</f>
        <v>7.299999999999999</v>
      </c>
      <c r="I13" s="12">
        <f>'BDK10AK6-1'!AF13</f>
        <v>7.55</v>
      </c>
      <c r="J13" s="12">
        <f>'BD K10AK6-l2'!AP13</f>
        <v>8.6</v>
      </c>
      <c r="K13" s="12">
        <f>'BDK10AK6-1'!AU13</f>
        <v>7.1</v>
      </c>
      <c r="L13" s="12">
        <f>'BD K10AK6-l2'!BF13</f>
        <v>8.5</v>
      </c>
      <c r="M13" s="12">
        <f>'BDK10AK6-1'!BF13</f>
        <v>10</v>
      </c>
      <c r="N13" s="12">
        <f t="shared" si="0"/>
        <v>196.89999999999998</v>
      </c>
      <c r="O13" s="9">
        <f t="shared" si="1"/>
        <v>7.8759999999999994</v>
      </c>
      <c r="P13" s="161" t="str">
        <f t="shared" si="2"/>
        <v>Khá</v>
      </c>
    </row>
    <row r="14" spans="1:16" ht="12.75">
      <c r="A14" s="76">
        <v>8</v>
      </c>
      <c r="B14" s="77">
        <v>9</v>
      </c>
      <c r="C14" s="79" t="s">
        <v>15</v>
      </c>
      <c r="D14" s="79" t="s">
        <v>14</v>
      </c>
      <c r="E14" s="79"/>
      <c r="F14" s="34">
        <f>'BD K10AK6-l2'!J14</f>
        <v>7.5</v>
      </c>
      <c r="G14" s="12">
        <f>'BDK10AK6-1'!P14</f>
        <v>6.174999999999999</v>
      </c>
      <c r="H14" s="34">
        <f>'BD K10AK6-l2'!Z14</f>
        <v>7.1</v>
      </c>
      <c r="I14" s="12">
        <f>'BDK10AK6-1'!AF14</f>
        <v>6.7749999999999995</v>
      </c>
      <c r="J14" s="12">
        <f>'BD K10AK6-l2'!AP14</f>
        <v>8</v>
      </c>
      <c r="K14" s="12">
        <f>'BDK10AK6-1'!AU14</f>
        <v>7.8999999999999995</v>
      </c>
      <c r="L14" s="12">
        <f>'BD K10AK6-l2'!BF14</f>
        <v>6.8999999999999995</v>
      </c>
      <c r="M14" s="12">
        <f>'BDK10AK6-1'!BF14</f>
        <v>9</v>
      </c>
      <c r="N14" s="12">
        <f t="shared" si="0"/>
        <v>181.99999999999997</v>
      </c>
      <c r="O14" s="9">
        <f t="shared" si="1"/>
        <v>7.2799999999999985</v>
      </c>
      <c r="P14" s="161" t="str">
        <f t="shared" si="2"/>
        <v>Khá</v>
      </c>
    </row>
    <row r="15" spans="1:16" ht="12.75">
      <c r="A15" s="76">
        <v>9</v>
      </c>
      <c r="B15" s="77">
        <v>10</v>
      </c>
      <c r="C15" s="79" t="s">
        <v>9</v>
      </c>
      <c r="D15" s="79" t="s">
        <v>16</v>
      </c>
      <c r="E15" s="79"/>
      <c r="F15" s="34">
        <f>'BD K10AK6-l2'!J15</f>
        <v>8.8</v>
      </c>
      <c r="G15" s="12">
        <f>'BDK10AK6-1'!P15</f>
        <v>7.924999999999999</v>
      </c>
      <c r="H15" s="34">
        <f>'BD K10AK6-l2'!Z15</f>
        <v>7.8999999999999995</v>
      </c>
      <c r="I15" s="12">
        <f>'BDK10AK6-1'!AF15</f>
        <v>6.924999999999999</v>
      </c>
      <c r="J15" s="12">
        <f>'BD K10AK6-l2'!AP15</f>
        <v>7.8999999999999995</v>
      </c>
      <c r="K15" s="12">
        <f>'BDK10AK6-1'!AU15</f>
        <v>8.5</v>
      </c>
      <c r="L15" s="12">
        <f>'BD K10AK6-l2'!BF15</f>
        <v>8</v>
      </c>
      <c r="M15" s="12">
        <f>'BDK10AK6-1'!BF15</f>
        <v>10</v>
      </c>
      <c r="N15" s="12">
        <f t="shared" si="0"/>
        <v>202.7</v>
      </c>
      <c r="O15" s="9">
        <f t="shared" si="1"/>
        <v>8.107999999999999</v>
      </c>
      <c r="P15" s="161" t="str">
        <f>IF(O15&gt;=9,"Xuất sắc",IF(AND(O15&gt;=8,O15&lt;9),"Giỏi",IF(AND(O15&gt;=7,O15&lt;8),"Khá",IF(AND(O15&gt;=6,O15&lt;7),"TB Khá",IF(AND(O15&gt;=5,O15&lt;6),"Trung Bình",IF(AND(O15&gt;=4,O15&lt;5),"Yếu","Kém"))))))</f>
        <v>Giỏi</v>
      </c>
    </row>
    <row r="16" spans="1:16" ht="12.75">
      <c r="A16" s="76">
        <v>10</v>
      </c>
      <c r="B16" s="77">
        <v>11</v>
      </c>
      <c r="C16" s="79" t="s">
        <v>10</v>
      </c>
      <c r="D16" s="79" t="s">
        <v>16</v>
      </c>
      <c r="E16" s="79"/>
      <c r="F16" s="34">
        <f>'BD K10AK6-l2'!J16</f>
        <v>8.7</v>
      </c>
      <c r="G16" s="12">
        <f>'BDK10AK6-1'!P16</f>
        <v>5.924999999999999</v>
      </c>
      <c r="H16" s="34">
        <f>'BD K10AK6-l2'!Z16</f>
        <v>7.499999999999999</v>
      </c>
      <c r="I16" s="12">
        <f>'BDK10AK6-1'!AF16</f>
        <v>6.1499999999999995</v>
      </c>
      <c r="J16" s="12">
        <f>'BD K10AK6-l2'!AP16</f>
        <v>6.499999999999999</v>
      </c>
      <c r="K16" s="12">
        <f>'BDK10AK6-1'!AU16</f>
        <v>8</v>
      </c>
      <c r="L16" s="12">
        <f>'BD K10AK6-l2'!BF16</f>
        <v>7.1</v>
      </c>
      <c r="M16" s="12">
        <f>'BDK10AK6-1'!BF16</f>
        <v>10</v>
      </c>
      <c r="N16" s="12">
        <f t="shared" si="0"/>
        <v>181.7</v>
      </c>
      <c r="O16" s="9">
        <f t="shared" si="1"/>
        <v>7.268</v>
      </c>
      <c r="P16" s="161" t="str">
        <f t="shared" si="2"/>
        <v>Khá</v>
      </c>
    </row>
    <row r="17" spans="1:16" ht="12.75">
      <c r="A17" s="76">
        <v>11</v>
      </c>
      <c r="B17" s="77">
        <v>12</v>
      </c>
      <c r="C17" s="79" t="s">
        <v>17</v>
      </c>
      <c r="D17" s="79" t="s">
        <v>16</v>
      </c>
      <c r="E17" s="79"/>
      <c r="F17" s="34">
        <f>'BD K10AK6-l2'!J17</f>
        <v>8.5</v>
      </c>
      <c r="G17" s="12">
        <f>'BDK10AK6-1'!P17</f>
        <v>6.449999999999999</v>
      </c>
      <c r="H17" s="34">
        <f>'BD K10AK6-l2'!Z17</f>
        <v>7.199999999999999</v>
      </c>
      <c r="I17" s="12">
        <f>'BDK10AK6-1'!AF17</f>
        <v>6.225</v>
      </c>
      <c r="J17" s="12">
        <f>'BD K10AK6-l2'!AP17</f>
        <v>6.6</v>
      </c>
      <c r="K17" s="12">
        <f>'BDK10AK6-1'!AU17</f>
        <v>8.7</v>
      </c>
      <c r="L17" s="12">
        <f>'BD K10AK6-l2'!BF17</f>
        <v>8.6</v>
      </c>
      <c r="M17" s="12">
        <f>'BDK10AK6-1'!BF17</f>
        <v>9</v>
      </c>
      <c r="N17" s="12">
        <f t="shared" si="0"/>
        <v>187.5</v>
      </c>
      <c r="O17" s="9">
        <f t="shared" si="1"/>
        <v>7.5</v>
      </c>
      <c r="P17" s="161" t="str">
        <f t="shared" si="2"/>
        <v>Khá</v>
      </c>
    </row>
    <row r="18" spans="1:16" ht="12.75">
      <c r="A18" s="76">
        <v>12</v>
      </c>
      <c r="B18" s="77">
        <v>13</v>
      </c>
      <c r="C18" s="79" t="s">
        <v>18</v>
      </c>
      <c r="D18" s="79" t="s">
        <v>19</v>
      </c>
      <c r="E18" s="79"/>
      <c r="F18" s="34">
        <f>'BD K10AK6-l2'!J18</f>
        <v>7.699999999999999</v>
      </c>
      <c r="G18" s="12">
        <f>'BDK10AK6-1'!P18</f>
        <v>6.924999999999999</v>
      </c>
      <c r="H18" s="34">
        <f>'BD K10AK6-l2'!Z18</f>
        <v>5.6</v>
      </c>
      <c r="I18" s="12">
        <f>'BDK10AK6-1'!AF18</f>
        <v>6.7749999999999995</v>
      </c>
      <c r="J18" s="12">
        <f>'BD K10AK6-l2'!AP18</f>
        <v>5.6</v>
      </c>
      <c r="K18" s="12">
        <f>'BDK10AK6-1'!AU18</f>
        <v>7.799999999999999</v>
      </c>
      <c r="L18" s="12">
        <f>'BD K10AK6-l2'!BF18</f>
        <v>7.6</v>
      </c>
      <c r="M18" s="12">
        <f>'BDK10AK6-1'!BF18</f>
        <v>9</v>
      </c>
      <c r="N18" s="12">
        <f t="shared" si="0"/>
        <v>175.7</v>
      </c>
      <c r="O18" s="9">
        <f t="shared" si="1"/>
        <v>7.028</v>
      </c>
      <c r="P18" s="161" t="str">
        <f t="shared" si="2"/>
        <v>Khá</v>
      </c>
    </row>
    <row r="19" spans="1:16" ht="12.75">
      <c r="A19" s="76">
        <v>13</v>
      </c>
      <c r="B19" s="77">
        <v>14</v>
      </c>
      <c r="C19" s="79" t="s">
        <v>20</v>
      </c>
      <c r="D19" s="79" t="s">
        <v>21</v>
      </c>
      <c r="E19" s="79"/>
      <c r="F19" s="34">
        <f>'BD K10AK6-l2'!J19</f>
        <v>7.699999999999999</v>
      </c>
      <c r="G19" s="12">
        <f>'BDK10AK6-1'!P19</f>
        <v>6.85</v>
      </c>
      <c r="H19" s="34">
        <f>'BD K10AK6-l2'!Z19</f>
        <v>5.6</v>
      </c>
      <c r="I19" s="12">
        <f>'BDK10AK6-1'!AF19</f>
        <v>6.074999999999999</v>
      </c>
      <c r="J19" s="12">
        <f>'BD K10AK6-l2'!AP19</f>
        <v>6.199999999999999</v>
      </c>
      <c r="K19" s="12">
        <f>'BDK10AK6-1'!AU19</f>
        <v>5.699999999999999</v>
      </c>
      <c r="L19" s="12">
        <f>'BD K10AK6-l2'!BF19</f>
        <v>6.199999999999999</v>
      </c>
      <c r="M19" s="12">
        <f>'BDK10AK6-1'!BF19</f>
        <v>10</v>
      </c>
      <c r="N19" s="12">
        <f t="shared" si="0"/>
        <v>165.89999999999998</v>
      </c>
      <c r="O19" s="9">
        <f t="shared" si="1"/>
        <v>6.635999999999999</v>
      </c>
      <c r="P19" s="161" t="str">
        <f t="shared" si="2"/>
        <v>TB Khá</v>
      </c>
    </row>
    <row r="20" spans="1:16" ht="12.75">
      <c r="A20" s="76">
        <v>14</v>
      </c>
      <c r="B20" s="77">
        <v>15</v>
      </c>
      <c r="C20" s="79" t="s">
        <v>10</v>
      </c>
      <c r="D20" s="79" t="s">
        <v>22</v>
      </c>
      <c r="E20" s="79"/>
      <c r="F20" s="34">
        <f>'BD K10AK6-l2'!J20</f>
        <v>8.899999999999999</v>
      </c>
      <c r="G20" s="12">
        <f>'BDK10AK6-1'!P20</f>
        <v>7.55</v>
      </c>
      <c r="H20" s="34">
        <f>'BD K10AK6-l2'!Z20</f>
        <v>5.6</v>
      </c>
      <c r="I20" s="12">
        <f>'BDK10AK6-1'!AF20</f>
        <v>6.1499999999999995</v>
      </c>
      <c r="J20" s="12">
        <f>'BD K10AK6-l2'!AP20</f>
        <v>5.5</v>
      </c>
      <c r="K20" s="12">
        <f>'BDK10AK6-1'!AU20</f>
        <v>6.6</v>
      </c>
      <c r="L20" s="12">
        <f>'BD K10AK6-l2'!BF20</f>
        <v>6.399999999999999</v>
      </c>
      <c r="M20" s="12">
        <f>'BDK10AK6-1'!BF20</f>
        <v>9</v>
      </c>
      <c r="N20" s="12">
        <f t="shared" si="0"/>
        <v>171.79999999999995</v>
      </c>
      <c r="O20" s="9">
        <f t="shared" si="1"/>
        <v>6.871999999999998</v>
      </c>
      <c r="P20" s="161" t="str">
        <f t="shared" si="2"/>
        <v>TB Khá</v>
      </c>
    </row>
    <row r="21" spans="1:16" ht="12.75">
      <c r="A21" s="76">
        <v>15</v>
      </c>
      <c r="B21" s="77">
        <v>17</v>
      </c>
      <c r="C21" s="79" t="s">
        <v>24</v>
      </c>
      <c r="D21" s="79" t="s">
        <v>25</v>
      </c>
      <c r="E21" s="79"/>
      <c r="F21" s="34">
        <f>'BD K10AK6-l2'!J21</f>
        <v>7.699999999999999</v>
      </c>
      <c r="G21" s="12">
        <f>'BDK10AK6-1'!P21</f>
        <v>6.225</v>
      </c>
      <c r="H21" s="34">
        <f>'BD K10AK6-l2'!Z21</f>
        <v>5.699999999999999</v>
      </c>
      <c r="I21" s="12">
        <f>'BDK10AK6-1'!AF21</f>
        <v>6.7749999999999995</v>
      </c>
      <c r="J21" s="12">
        <f>'BD K10AK6-l2'!AP21</f>
        <v>7</v>
      </c>
      <c r="K21" s="12">
        <f>'BDK10AK6-1'!AU21</f>
        <v>7.199999999999999</v>
      </c>
      <c r="L21" s="12">
        <f>'BD K10AK6-l2'!BF21</f>
        <v>7.8999999999999995</v>
      </c>
      <c r="M21" s="12">
        <f>'BDK10AK6-1'!BF21</f>
        <v>10</v>
      </c>
      <c r="N21" s="12">
        <f t="shared" si="0"/>
        <v>178.49999999999997</v>
      </c>
      <c r="O21" s="9">
        <f t="shared" si="1"/>
        <v>7.139999999999999</v>
      </c>
      <c r="P21" s="161" t="str">
        <f t="shared" si="2"/>
        <v>Khá</v>
      </c>
    </row>
    <row r="22" spans="1:16" ht="12.75">
      <c r="A22" s="76">
        <v>16</v>
      </c>
      <c r="B22" s="77">
        <v>18</v>
      </c>
      <c r="C22" s="79" t="s">
        <v>27</v>
      </c>
      <c r="D22" s="79" t="s">
        <v>26</v>
      </c>
      <c r="E22" s="79"/>
      <c r="F22" s="34">
        <f>'BD K10AK6-l2'!J22</f>
        <v>7.8999999999999995</v>
      </c>
      <c r="G22" s="12">
        <f>'BDK10AK6-1'!P22</f>
        <v>6.924999999999999</v>
      </c>
      <c r="H22" s="34">
        <f>'BD K10AK6-l2'!Z22</f>
        <v>5.9</v>
      </c>
      <c r="I22" s="12">
        <f>'BDK10AK6-1'!AF22</f>
        <v>5.375</v>
      </c>
      <c r="J22" s="12">
        <f>'BD K10AK6-l2'!AP22</f>
        <v>7.199999999999999</v>
      </c>
      <c r="K22" s="12">
        <f>'BDK10AK6-1'!AU22</f>
        <v>5.9</v>
      </c>
      <c r="L22" s="12">
        <f>'BD K10AK6-l2'!BF22</f>
        <v>6.6</v>
      </c>
      <c r="M22" s="12">
        <f>'BDK10AK6-1'!BF22</f>
        <v>10</v>
      </c>
      <c r="N22" s="12">
        <f t="shared" si="0"/>
        <v>169.7</v>
      </c>
      <c r="O22" s="9">
        <f t="shared" si="1"/>
        <v>6.787999999999999</v>
      </c>
      <c r="P22" s="161" t="str">
        <f t="shared" si="2"/>
        <v>TB Khá</v>
      </c>
    </row>
    <row r="23" spans="1:16" ht="12.75">
      <c r="A23" s="76">
        <v>17</v>
      </c>
      <c r="B23" s="77">
        <v>19</v>
      </c>
      <c r="C23" s="79" t="s">
        <v>28</v>
      </c>
      <c r="D23" s="79" t="s">
        <v>26</v>
      </c>
      <c r="E23" s="79"/>
      <c r="F23" s="34">
        <f>'BD K10AK6-l2'!J23</f>
        <v>8.3</v>
      </c>
      <c r="G23" s="12">
        <f>'BDK10AK6-1'!P23</f>
        <v>7.699999999999999</v>
      </c>
      <c r="H23" s="34">
        <f>'BD K10AK6-l2'!Z23</f>
        <v>6.399999999999999</v>
      </c>
      <c r="I23" s="12">
        <f>'BDK10AK6-1'!AF23</f>
        <v>6.7749999999999995</v>
      </c>
      <c r="J23" s="12">
        <f>'BD K10AK6-l2'!AP23</f>
        <v>7.299999999999999</v>
      </c>
      <c r="K23" s="12">
        <f>'BDK10AK6-1'!AU23</f>
        <v>7.299999999999999</v>
      </c>
      <c r="L23" s="12">
        <f>'BD K10AK6-l2'!BF23</f>
        <v>9.1</v>
      </c>
      <c r="M23" s="12">
        <f>'BDK10AK6-1'!BF23</f>
        <v>9</v>
      </c>
      <c r="N23" s="12">
        <f t="shared" si="0"/>
        <v>191.10000000000002</v>
      </c>
      <c r="O23" s="9">
        <f t="shared" si="1"/>
        <v>7.644000000000001</v>
      </c>
      <c r="P23" s="161" t="str">
        <f t="shared" si="2"/>
        <v>Khá</v>
      </c>
    </row>
    <row r="24" spans="1:16" ht="12.75">
      <c r="A24" s="76">
        <v>18</v>
      </c>
      <c r="B24" s="77">
        <v>20</v>
      </c>
      <c r="C24" s="79" t="s">
        <v>29</v>
      </c>
      <c r="D24" s="79" t="s">
        <v>30</v>
      </c>
      <c r="E24" s="79"/>
      <c r="F24" s="34">
        <f>'BD K10AK6-l2'!J24</f>
        <v>7.499999999999999</v>
      </c>
      <c r="G24" s="12">
        <f>'BDK10AK6-1'!P24</f>
        <v>6.7749999999999995</v>
      </c>
      <c r="H24" s="34">
        <f>'BD K10AK6-l2'!Z24</f>
        <v>5.6</v>
      </c>
      <c r="I24" s="12">
        <f>'BDK10AK6-1'!AF24</f>
        <v>4.925</v>
      </c>
      <c r="J24" s="12">
        <f>'BD K10AK6-l2'!AP24</f>
        <v>6.8999999999999995</v>
      </c>
      <c r="K24" s="12">
        <f>'BDK10AK6-1'!AU24</f>
        <v>8.8</v>
      </c>
      <c r="L24" s="12">
        <f>'BD K10AK6-l2'!BF24</f>
        <v>7</v>
      </c>
      <c r="M24" s="12">
        <f>'BDK10AK6-1'!BF24</f>
        <v>9</v>
      </c>
      <c r="N24" s="12">
        <f t="shared" si="0"/>
        <v>172.2</v>
      </c>
      <c r="O24" s="9">
        <f t="shared" si="1"/>
        <v>6.888</v>
      </c>
      <c r="P24" s="161" t="str">
        <f t="shared" si="2"/>
        <v>TB Khá</v>
      </c>
    </row>
    <row r="25" spans="1:16" ht="12.75">
      <c r="A25" s="76">
        <v>19</v>
      </c>
      <c r="B25" s="77">
        <v>21</v>
      </c>
      <c r="C25" s="79" t="s">
        <v>9</v>
      </c>
      <c r="D25" s="79" t="s">
        <v>31</v>
      </c>
      <c r="E25" s="79"/>
      <c r="F25" s="34">
        <f>'BD K10AK6-l2'!J25</f>
        <v>6.799999999999999</v>
      </c>
      <c r="G25" s="12">
        <f>'BDK10AK6-1'!P25</f>
        <v>6.374999999999999</v>
      </c>
      <c r="H25" s="34">
        <f>'BD K10AK6-l2'!Z25</f>
        <v>6.299999999999999</v>
      </c>
      <c r="I25" s="12">
        <f>'BDK10AK6-1'!AF25</f>
        <v>6.85</v>
      </c>
      <c r="J25" s="12">
        <f>'BD K10AK6-l2'!AP25</f>
        <v>4.8</v>
      </c>
      <c r="K25" s="12">
        <f>'BDK10AK6-1'!AU25</f>
        <v>7.8999999999999995</v>
      </c>
      <c r="L25" s="12">
        <f>'BD K10AK6-l2'!BF25</f>
        <v>6.299999999999999</v>
      </c>
      <c r="M25" s="12">
        <f>'BDK10AK6-1'!BF25</f>
        <v>10</v>
      </c>
      <c r="N25" s="12">
        <f t="shared" si="0"/>
        <v>169.2</v>
      </c>
      <c r="O25" s="9">
        <f t="shared" si="1"/>
        <v>6.768</v>
      </c>
      <c r="P25" s="161" t="str">
        <f t="shared" si="2"/>
        <v>TB Khá</v>
      </c>
    </row>
    <row r="26" spans="1:16" ht="12.75">
      <c r="A26" s="76">
        <v>20</v>
      </c>
      <c r="B26" s="77">
        <v>22</v>
      </c>
      <c r="C26" s="79" t="s">
        <v>32</v>
      </c>
      <c r="D26" s="79" t="s">
        <v>33</v>
      </c>
      <c r="E26" s="79"/>
      <c r="F26" s="34">
        <f>'BD K10AK6-l2'!J26</f>
        <v>8.7</v>
      </c>
      <c r="G26" s="12">
        <f>'BDK10AK6-1'!P26</f>
        <v>6.6</v>
      </c>
      <c r="H26" s="34">
        <f>'BD K10AK6-l2'!Z26</f>
        <v>7.799999999999999</v>
      </c>
      <c r="I26" s="12">
        <f>'BDK10AK6-1'!AF26</f>
        <v>6.85</v>
      </c>
      <c r="J26" s="12">
        <f>'BD K10AK6-l2'!AP26</f>
        <v>7.3999999999999995</v>
      </c>
      <c r="K26" s="12">
        <f>'BDK10AK6-1'!AU26</f>
        <v>7.799999999999999</v>
      </c>
      <c r="L26" s="12">
        <f>'BD K10AK6-l2'!BF26</f>
        <v>7.799999999999999</v>
      </c>
      <c r="M26" s="12">
        <f>'BDK10AK6-1'!BF26</f>
        <v>10</v>
      </c>
      <c r="N26" s="12">
        <f t="shared" si="0"/>
        <v>192.3</v>
      </c>
      <c r="O26" s="9">
        <f t="shared" si="1"/>
        <v>7.692</v>
      </c>
      <c r="P26" s="161" t="str">
        <f t="shared" si="2"/>
        <v>Khá</v>
      </c>
    </row>
    <row r="27" spans="1:16" ht="12.75">
      <c r="A27" s="76">
        <v>21</v>
      </c>
      <c r="B27" s="77">
        <v>23</v>
      </c>
      <c r="C27" s="79" t="s">
        <v>34</v>
      </c>
      <c r="D27" s="79" t="s">
        <v>35</v>
      </c>
      <c r="E27" s="79"/>
      <c r="F27" s="34">
        <f>'BD K10AK6-l2'!J27</f>
        <v>8.899999999999999</v>
      </c>
      <c r="G27" s="12">
        <f>'BDK10AK6-1'!P27</f>
        <v>7.375</v>
      </c>
      <c r="H27" s="34">
        <f>'BD K10AK6-l2'!Z27</f>
        <v>9</v>
      </c>
      <c r="I27" s="12">
        <f>'BDK10AK6-1'!AF27</f>
        <v>6.924999999999999</v>
      </c>
      <c r="J27" s="12">
        <f>'BD K10AK6-l2'!AP27</f>
        <v>8.2</v>
      </c>
      <c r="K27" s="12">
        <f>'BDK10AK6-1'!AU27</f>
        <v>8.5</v>
      </c>
      <c r="L27" s="12">
        <f>'BD K10AK6-l2'!BF27</f>
        <v>8</v>
      </c>
      <c r="M27" s="12">
        <f>'BDK10AK6-1'!BF27</f>
        <v>10</v>
      </c>
      <c r="N27" s="12">
        <f t="shared" si="0"/>
        <v>204.99999999999997</v>
      </c>
      <c r="O27" s="9">
        <f t="shared" si="1"/>
        <v>8.2</v>
      </c>
      <c r="P27" s="161" t="str">
        <f>IF(O27&gt;=9,"Xuất sắc",IF(AND(O27&gt;=8,O27&lt;9),"Giỏi",IF(AND(O27&gt;=7,O27&lt;8),"Khá",IF(AND(O27&gt;=6,O27&lt;7),"TB Khá",IF(AND(O27&gt;=5,O27&lt;6),"Trung Bình",IF(AND(O27&gt;=4,O27&lt;5),"Yếu","Kém"))))))</f>
        <v>Giỏi</v>
      </c>
    </row>
    <row r="28" spans="1:16" ht="12.75">
      <c r="A28" s="76">
        <v>22</v>
      </c>
      <c r="B28" s="77">
        <v>24</v>
      </c>
      <c r="C28" s="79" t="s">
        <v>36</v>
      </c>
      <c r="D28" s="79" t="s">
        <v>37</v>
      </c>
      <c r="E28" s="79"/>
      <c r="F28" s="34">
        <f>'BD K10AK6-l2'!J28</f>
        <v>7.8999999999999995</v>
      </c>
      <c r="G28" s="12">
        <f>'BDK10AK6-1'!P28</f>
        <v>6.225</v>
      </c>
      <c r="H28" s="34">
        <f>'BD K10AK6-l2'!Z28</f>
        <v>6.299999999999999</v>
      </c>
      <c r="I28" s="12">
        <f>'BDK10AK6-1'!AF28</f>
        <v>6.924999999999999</v>
      </c>
      <c r="J28" s="12">
        <f>'BD K10AK6-l2'!AP28</f>
        <v>7.8999999999999995</v>
      </c>
      <c r="K28" s="12">
        <f>'BDK10AK6-1'!AU28</f>
        <v>8.6</v>
      </c>
      <c r="L28" s="12">
        <f>'BD K10AK6-l2'!BF28</f>
        <v>7.8999999999999995</v>
      </c>
      <c r="M28" s="12">
        <f>'BDK10AK6-1'!BF28</f>
        <v>9</v>
      </c>
      <c r="N28" s="12">
        <f t="shared" si="0"/>
        <v>186.39999999999998</v>
      </c>
      <c r="O28" s="9">
        <f t="shared" si="1"/>
        <v>7.4559999999999995</v>
      </c>
      <c r="P28" s="161" t="str">
        <f t="shared" si="2"/>
        <v>Khá</v>
      </c>
    </row>
    <row r="29" spans="1:16" ht="12.75">
      <c r="A29" s="76">
        <v>23</v>
      </c>
      <c r="B29" s="77">
        <v>25</v>
      </c>
      <c r="C29" s="79" t="s">
        <v>38</v>
      </c>
      <c r="D29" s="79" t="s">
        <v>30</v>
      </c>
      <c r="E29" s="79"/>
      <c r="F29" s="34">
        <f>'BD K10AK6-l2'!J29</f>
        <v>7.6</v>
      </c>
      <c r="G29" s="12">
        <f>'BDK10AK6-1'!P29</f>
        <v>6.85</v>
      </c>
      <c r="H29" s="34">
        <f>'BD K10AK6-l2'!Z29</f>
        <v>7</v>
      </c>
      <c r="I29" s="12">
        <f>'BDK10AK6-1'!AF29</f>
        <v>6.7749999999999995</v>
      </c>
      <c r="J29" s="12">
        <f>'BD K10AK6-l2'!AP29</f>
        <v>8.3</v>
      </c>
      <c r="K29" s="12">
        <f>'BDK10AK6-1'!AU29</f>
        <v>7.799999999999999</v>
      </c>
      <c r="L29" s="12">
        <f>'BD K10AK6-l2'!BF29</f>
        <v>7.199999999999999</v>
      </c>
      <c r="M29" s="12">
        <f>'BDK10AK6-1'!BF29</f>
        <v>10</v>
      </c>
      <c r="N29" s="12">
        <f t="shared" si="0"/>
        <v>188.2</v>
      </c>
      <c r="O29" s="9">
        <f t="shared" si="1"/>
        <v>7.528</v>
      </c>
      <c r="P29" s="161" t="str">
        <f t="shared" si="2"/>
        <v>Khá</v>
      </c>
    </row>
    <row r="30" spans="1:16" ht="12.75">
      <c r="A30" s="76">
        <v>24</v>
      </c>
      <c r="B30" s="77">
        <v>26</v>
      </c>
      <c r="C30" s="79" t="s">
        <v>39</v>
      </c>
      <c r="D30" s="79" t="s">
        <v>40</v>
      </c>
      <c r="E30" s="79"/>
      <c r="F30" s="34">
        <f>'BD K10AK6-l2'!J30</f>
        <v>7.8999999999999995</v>
      </c>
      <c r="G30" s="12">
        <f>'BDK10AK6-1'!P30</f>
        <v>6.1499999999999995</v>
      </c>
      <c r="H30" s="34">
        <f>'BD K10AK6-l2'!Z30</f>
        <v>6.299999999999999</v>
      </c>
      <c r="I30" s="12">
        <f>'BDK10AK6-1'!AF30</f>
        <v>5.999999999999999</v>
      </c>
      <c r="J30" s="12">
        <f>'BD K10AK6-l2'!AP30</f>
        <v>5.6</v>
      </c>
      <c r="K30" s="12">
        <f>'BDK10AK6-1'!AU30</f>
        <v>7.8999999999999995</v>
      </c>
      <c r="L30" s="12">
        <f>'BD K10AK6-l2'!BF30</f>
        <v>7.699999999999999</v>
      </c>
      <c r="M30" s="12">
        <f>'BDK10AK6-1'!BF30</f>
        <v>9</v>
      </c>
      <c r="N30" s="12">
        <f t="shared" si="0"/>
        <v>172.79999999999998</v>
      </c>
      <c r="O30" s="9">
        <f t="shared" si="1"/>
        <v>6.911999999999999</v>
      </c>
      <c r="P30" s="161" t="str">
        <f t="shared" si="2"/>
        <v>TB Khá</v>
      </c>
    </row>
    <row r="31" spans="1:16" ht="12.75">
      <c r="A31" s="76">
        <v>25</v>
      </c>
      <c r="B31" s="77">
        <v>27</v>
      </c>
      <c r="C31" s="79" t="s">
        <v>41</v>
      </c>
      <c r="D31" s="79" t="s">
        <v>42</v>
      </c>
      <c r="E31" s="79"/>
      <c r="F31" s="34">
        <f>'BD K10AK6-l2'!J31</f>
        <v>9.1</v>
      </c>
      <c r="G31" s="12">
        <f>'BDK10AK6-1'!P31</f>
        <v>7.299999999999999</v>
      </c>
      <c r="H31" s="34">
        <f>'BD K10AK6-l2'!Z31</f>
        <v>8.7</v>
      </c>
      <c r="I31" s="12">
        <f>'BDK10AK6-1'!AF31</f>
        <v>6.85</v>
      </c>
      <c r="J31" s="12">
        <f>'BD K10AK6-l2'!AP31</f>
        <v>7</v>
      </c>
      <c r="K31" s="12">
        <f>'BDK10AK6-1'!AU31</f>
        <v>8.5</v>
      </c>
      <c r="L31" s="12">
        <f>'BD K10AK6-l2'!BF31</f>
        <v>7.799999999999999</v>
      </c>
      <c r="M31" s="12">
        <f>'BDK10AK6-1'!BF31</f>
        <v>9</v>
      </c>
      <c r="N31" s="12">
        <f t="shared" si="0"/>
        <v>197.9</v>
      </c>
      <c r="O31" s="9">
        <f t="shared" si="1"/>
        <v>7.916</v>
      </c>
      <c r="P31" s="161" t="str">
        <f t="shared" si="2"/>
        <v>Khá</v>
      </c>
    </row>
    <row r="32" spans="1:16" ht="12.75">
      <c r="A32" s="76">
        <v>26</v>
      </c>
      <c r="B32" s="77">
        <v>28</v>
      </c>
      <c r="C32" s="79" t="s">
        <v>36</v>
      </c>
      <c r="D32" s="79" t="s">
        <v>42</v>
      </c>
      <c r="E32" s="79"/>
      <c r="F32" s="34">
        <f>'BD K10AK6-l2'!J32</f>
        <v>8.6</v>
      </c>
      <c r="G32" s="12">
        <f>'BDK10AK6-1'!P32</f>
        <v>6.324999999999999</v>
      </c>
      <c r="H32" s="34">
        <f>'BD K10AK6-l2'!Z32</f>
        <v>6.299999999999999</v>
      </c>
      <c r="I32" s="12">
        <f>'BDK10AK6-1'!AF32</f>
        <v>6.299999999999999</v>
      </c>
      <c r="J32" s="12">
        <f>'BD K10AK6-l2'!AP32</f>
        <v>4.8</v>
      </c>
      <c r="K32" s="12">
        <f>'BDK10AK6-1'!AU32</f>
        <v>7.199999999999999</v>
      </c>
      <c r="L32" s="12">
        <f>'BD K10AK6-l2'!BF32</f>
        <v>7.699999999999999</v>
      </c>
      <c r="M32" s="12">
        <f>'BDK10AK6-1'!BF32</f>
        <v>9</v>
      </c>
      <c r="N32" s="12">
        <f t="shared" si="0"/>
        <v>172.29999999999998</v>
      </c>
      <c r="O32" s="9">
        <f t="shared" si="1"/>
        <v>6.8919999999999995</v>
      </c>
      <c r="P32" s="161" t="str">
        <f t="shared" si="2"/>
        <v>TB Khá</v>
      </c>
    </row>
    <row r="33" spans="1:16" ht="12.75">
      <c r="A33" s="76">
        <v>27</v>
      </c>
      <c r="B33" s="77">
        <v>29</v>
      </c>
      <c r="C33" s="79" t="s">
        <v>43</v>
      </c>
      <c r="D33" s="79" t="s">
        <v>42</v>
      </c>
      <c r="E33" s="79"/>
      <c r="F33" s="34">
        <f>'BD K10AK6-l2'!J33</f>
        <v>8.7</v>
      </c>
      <c r="G33" s="12">
        <f>'BDK10AK6-1'!P33</f>
        <v>6.299999999999999</v>
      </c>
      <c r="H33" s="34">
        <f>'BD K10AK6-l2'!Z33</f>
        <v>8.4</v>
      </c>
      <c r="I33" s="12">
        <f>'BDK10AK6-1'!AF33</f>
        <v>6.85</v>
      </c>
      <c r="J33" s="12">
        <f>'BD K10AK6-l2'!AP33</f>
        <v>7.299999999999999</v>
      </c>
      <c r="K33" s="12">
        <f>'BDK10AK6-1'!AU33</f>
        <v>8.1</v>
      </c>
      <c r="L33" s="12">
        <f>'BD K10AK6-l2'!BF33</f>
        <v>7.8999999999999995</v>
      </c>
      <c r="M33" s="12">
        <f>'BDK10AK6-1'!BF33</f>
        <v>10</v>
      </c>
      <c r="N33" s="12">
        <f t="shared" si="0"/>
        <v>193.8</v>
      </c>
      <c r="O33" s="9">
        <f t="shared" si="1"/>
        <v>7.752000000000001</v>
      </c>
      <c r="P33" s="161" t="str">
        <f t="shared" si="2"/>
        <v>Khá</v>
      </c>
    </row>
    <row r="34" spans="1:16" ht="12.75">
      <c r="A34" s="76">
        <v>28</v>
      </c>
      <c r="B34" s="77">
        <v>31</v>
      </c>
      <c r="C34" s="79" t="s">
        <v>17</v>
      </c>
      <c r="D34" s="79" t="s">
        <v>44</v>
      </c>
      <c r="E34" s="79"/>
      <c r="F34" s="34">
        <f>'BD K10AK6-l2'!J34</f>
        <v>8.7</v>
      </c>
      <c r="G34" s="12">
        <f>'BDK10AK6-1'!P34</f>
        <v>6.699999999999999</v>
      </c>
      <c r="H34" s="34">
        <f>'BD K10AK6-l2'!Z34</f>
        <v>7.699999999999999</v>
      </c>
      <c r="I34" s="12">
        <f>'BDK10AK6-1'!AF34</f>
        <v>6.1499999999999995</v>
      </c>
      <c r="J34" s="12">
        <f>'BD K10AK6-l2'!AP34</f>
        <v>7.8999999999999995</v>
      </c>
      <c r="K34" s="12">
        <f>'BDK10AK6-1'!AU34</f>
        <v>8</v>
      </c>
      <c r="L34" s="12">
        <f>'BD K10AK6-l2'!BF34</f>
        <v>7.799999999999999</v>
      </c>
      <c r="M34" s="12">
        <f>'BDK10AK6-1'!BF34</f>
        <v>9</v>
      </c>
      <c r="N34" s="12">
        <f t="shared" si="0"/>
        <v>189.7</v>
      </c>
      <c r="O34" s="9">
        <f t="shared" si="1"/>
        <v>7.587999999999999</v>
      </c>
      <c r="P34" s="161" t="str">
        <f t="shared" si="2"/>
        <v>Khá</v>
      </c>
    </row>
    <row r="35" spans="1:16" ht="12.75">
      <c r="A35" s="76">
        <v>29</v>
      </c>
      <c r="B35" s="77">
        <v>32</v>
      </c>
      <c r="C35" s="79" t="s">
        <v>45</v>
      </c>
      <c r="D35" s="79" t="s">
        <v>46</v>
      </c>
      <c r="E35" s="79"/>
      <c r="F35" s="34">
        <f>'BD K10AK6-l2'!J35</f>
        <v>9</v>
      </c>
      <c r="G35" s="12">
        <f>'BDK10AK6-1'!P35</f>
        <v>6.6</v>
      </c>
      <c r="H35" s="34">
        <f>'BD K10AK6-l2'!Z35</f>
        <v>8</v>
      </c>
      <c r="I35" s="12">
        <f>'BDK10AK6-1'!AF35</f>
        <v>7.699999999999999</v>
      </c>
      <c r="J35" s="12">
        <f>'BD K10AK6-l2'!AP35</f>
        <v>7.299999999999999</v>
      </c>
      <c r="K35" s="12">
        <f>'BDK10AK6-1'!AU35</f>
        <v>7.8999999999999995</v>
      </c>
      <c r="L35" s="12">
        <f>'BD K10AK6-l2'!BF35</f>
        <v>7.8999999999999995</v>
      </c>
      <c r="M35" s="12">
        <f>'BDK10AK6-1'!BF35</f>
        <v>10</v>
      </c>
      <c r="N35" s="12">
        <f t="shared" si="0"/>
        <v>197.49999999999997</v>
      </c>
      <c r="O35" s="9">
        <f t="shared" si="1"/>
        <v>7.899999999999999</v>
      </c>
      <c r="P35" s="161" t="str">
        <f t="shared" si="2"/>
        <v>Khá</v>
      </c>
    </row>
    <row r="36" spans="1:16" ht="14.25">
      <c r="A36" s="76">
        <v>30</v>
      </c>
      <c r="B36" s="77">
        <v>33</v>
      </c>
      <c r="C36" s="79" t="s">
        <v>47</v>
      </c>
      <c r="D36" s="149" t="s">
        <v>82</v>
      </c>
      <c r="E36" s="79"/>
      <c r="F36" s="34">
        <f>'BD K10AK6-l2'!J36</f>
        <v>6.8999999999999995</v>
      </c>
      <c r="G36" s="12">
        <f>'BDK10AK6-1'!P36</f>
        <v>6.924999999999999</v>
      </c>
      <c r="H36" s="34">
        <f>'BD K10AK6-l2'!Z36</f>
        <v>6.299999999999999</v>
      </c>
      <c r="I36" s="12">
        <f>'BDK10AK6-1'!AF36</f>
        <v>5.549999999999999</v>
      </c>
      <c r="J36" s="12">
        <f>'BD K10AK6-l2'!AP36</f>
        <v>5.8</v>
      </c>
      <c r="K36" s="12">
        <f>'BDK10AK6-1'!AU36</f>
        <v>7.1</v>
      </c>
      <c r="L36" s="12">
        <f>'BD K10AK6-l2'!BF36</f>
        <v>7</v>
      </c>
      <c r="M36" s="12">
        <f>'BDK10AK6-1'!BF36</f>
        <v>9</v>
      </c>
      <c r="N36" s="12">
        <f t="shared" si="0"/>
        <v>167.2</v>
      </c>
      <c r="O36" s="9">
        <f t="shared" si="1"/>
        <v>6.688</v>
      </c>
      <c r="P36" s="161" t="str">
        <f t="shared" si="2"/>
        <v>TB Khá</v>
      </c>
    </row>
    <row r="37" spans="1:16" ht="12.75">
      <c r="A37" s="76">
        <v>31</v>
      </c>
      <c r="B37" s="77">
        <v>34</v>
      </c>
      <c r="C37" s="79" t="s">
        <v>49</v>
      </c>
      <c r="D37" s="79" t="s">
        <v>48</v>
      </c>
      <c r="E37" s="79"/>
      <c r="F37" s="34">
        <f>'BD K10AK6-l2'!J37</f>
        <v>7.799999999999999</v>
      </c>
      <c r="G37" s="12">
        <f>'BDK10AK6-1'!P37</f>
        <v>7.85</v>
      </c>
      <c r="H37" s="34">
        <f>'BD K10AK6-l2'!Z37</f>
        <v>7</v>
      </c>
      <c r="I37" s="12">
        <f>'BDK10AK6-1'!AF37</f>
        <v>6.924999999999999</v>
      </c>
      <c r="J37" s="12">
        <f>'BD K10AK6-l2'!AP37</f>
        <v>6.499999999999999</v>
      </c>
      <c r="K37" s="12">
        <f>'BDK10AK6-1'!AU37</f>
        <v>7.699999999999999</v>
      </c>
      <c r="L37" s="12">
        <f>'BD K10AK6-l2'!BF37</f>
        <v>7.799999999999999</v>
      </c>
      <c r="M37" s="12">
        <f>'BDK10AK6-1'!BF37</f>
        <v>9</v>
      </c>
      <c r="N37" s="12">
        <f t="shared" si="0"/>
        <v>187.5</v>
      </c>
      <c r="O37" s="9">
        <f t="shared" si="1"/>
        <v>7.5</v>
      </c>
      <c r="P37" s="161" t="str">
        <f t="shared" si="2"/>
        <v>Khá</v>
      </c>
    </row>
    <row r="38" spans="1:16" ht="12.75">
      <c r="A38" s="76">
        <v>32</v>
      </c>
      <c r="B38" s="77">
        <v>35</v>
      </c>
      <c r="C38" s="79" t="s">
        <v>50</v>
      </c>
      <c r="D38" s="79" t="s">
        <v>51</v>
      </c>
      <c r="E38" s="79"/>
      <c r="F38" s="34">
        <f>'BD K10AK6-l2'!J38</f>
        <v>8.1</v>
      </c>
      <c r="G38" s="12">
        <f>'BDK10AK6-1'!P38</f>
        <v>6.85</v>
      </c>
      <c r="H38" s="34">
        <f>'BD K10AK6-l2'!Z38</f>
        <v>7.699999999999999</v>
      </c>
      <c r="I38" s="12">
        <f>'BDK10AK6-1'!AF38</f>
        <v>6.85</v>
      </c>
      <c r="J38" s="12">
        <f>'BD K10AK6-l2'!AP38</f>
        <v>5.6</v>
      </c>
      <c r="K38" s="12">
        <f>'BDK10AK6-1'!AU38</f>
        <v>7.199999999999999</v>
      </c>
      <c r="L38" s="12">
        <f>'BD K10AK6-l2'!BF38</f>
        <v>7.799999999999999</v>
      </c>
      <c r="M38" s="12">
        <f>'BDK10AK6-1'!BF38</f>
        <v>10</v>
      </c>
      <c r="N38" s="12">
        <f t="shared" si="0"/>
        <v>184</v>
      </c>
      <c r="O38" s="9">
        <f t="shared" si="1"/>
        <v>7.36</v>
      </c>
      <c r="P38" s="161" t="str">
        <f t="shared" si="2"/>
        <v>Khá</v>
      </c>
    </row>
    <row r="39" spans="1:16" ht="12.75">
      <c r="A39" s="76">
        <v>33</v>
      </c>
      <c r="B39" s="77">
        <v>36</v>
      </c>
      <c r="C39" s="79" t="s">
        <v>54</v>
      </c>
      <c r="D39" s="79" t="s">
        <v>52</v>
      </c>
      <c r="E39" s="79"/>
      <c r="F39" s="34">
        <f>'BD K10AK6-l2'!J39</f>
        <v>8.2</v>
      </c>
      <c r="G39" s="12">
        <f>'BDK10AK6-1'!P39</f>
        <v>6.1499999999999995</v>
      </c>
      <c r="H39" s="34">
        <f>'BD K10AK6-l2'!Z39</f>
        <v>7</v>
      </c>
      <c r="I39" s="12">
        <f>'BDK10AK6-1'!AF39</f>
        <v>7.55</v>
      </c>
      <c r="J39" s="12">
        <f>'BD K10AK6-l2'!AP39</f>
        <v>6.699999999999999</v>
      </c>
      <c r="K39" s="12">
        <f>'BDK10AK6-1'!AU39</f>
        <v>7.699999999999999</v>
      </c>
      <c r="L39" s="12">
        <f>'BD K10AK6-l2'!BF39</f>
        <v>7</v>
      </c>
      <c r="M39" s="12">
        <f>'BDK10AK6-1'!BF39</f>
        <v>10</v>
      </c>
      <c r="N39" s="12">
        <f t="shared" si="0"/>
        <v>184.6</v>
      </c>
      <c r="O39" s="9">
        <f t="shared" si="1"/>
        <v>7.3839999999999995</v>
      </c>
      <c r="P39" s="161" t="str">
        <f t="shared" si="2"/>
        <v>Khá</v>
      </c>
    </row>
    <row r="40" spans="1:16" ht="12.75">
      <c r="A40" s="76">
        <v>34</v>
      </c>
      <c r="B40" s="77">
        <v>37</v>
      </c>
      <c r="C40" s="79" t="s">
        <v>9</v>
      </c>
      <c r="D40" s="79" t="s">
        <v>53</v>
      </c>
      <c r="E40" s="79"/>
      <c r="F40" s="34">
        <f>'BD K10AK6-l2'!J40</f>
        <v>8.2</v>
      </c>
      <c r="G40" s="12">
        <f>'BDK10AK6-1'!P40</f>
        <v>6.374999999999999</v>
      </c>
      <c r="H40" s="34">
        <f>'BD K10AK6-l2'!Z40</f>
        <v>8.5</v>
      </c>
      <c r="I40" s="12">
        <f>'BDK10AK6-1'!AF40</f>
        <v>7.699999999999999</v>
      </c>
      <c r="J40" s="12">
        <f>'BD K10AK6-l2'!AP40</f>
        <v>7</v>
      </c>
      <c r="K40" s="12">
        <f>'BDK10AK6-1'!AU40</f>
        <v>8.7</v>
      </c>
      <c r="L40" s="12">
        <f>'BD K10AK6-l2'!BF40</f>
        <v>7.8999999999999995</v>
      </c>
      <c r="M40" s="12">
        <f>'BDK10AK6-1'!BF40</f>
        <v>10</v>
      </c>
      <c r="N40" s="12">
        <f t="shared" si="0"/>
        <v>197.2</v>
      </c>
      <c r="O40" s="9">
        <f t="shared" si="1"/>
        <v>7.888</v>
      </c>
      <c r="P40" s="161" t="str">
        <f t="shared" si="2"/>
        <v>Khá</v>
      </c>
    </row>
    <row r="41" spans="1:16" ht="12.75">
      <c r="A41" s="76">
        <v>35</v>
      </c>
      <c r="B41" s="77">
        <v>38</v>
      </c>
      <c r="C41" s="79" t="s">
        <v>41</v>
      </c>
      <c r="D41" s="79" t="s">
        <v>55</v>
      </c>
      <c r="E41" s="79"/>
      <c r="F41" s="34">
        <f>'BD K10AK6-l2'!J41</f>
        <v>2.1</v>
      </c>
      <c r="G41" s="12">
        <f>'BDK10AK6-1'!P41</f>
        <v>7.1499999999999995</v>
      </c>
      <c r="H41" s="34">
        <f>'BD K10AK6-l2'!Z41</f>
        <v>6.399999999999999</v>
      </c>
      <c r="I41" s="12">
        <f>'BDK10AK6-1'!AF41</f>
        <v>5.525</v>
      </c>
      <c r="J41" s="12">
        <f>'BD K10AK6-l2'!AP41</f>
        <v>6.499999999999999</v>
      </c>
      <c r="K41" s="12">
        <f>'BDK10AK6-1'!AU41</f>
        <v>8.5</v>
      </c>
      <c r="L41" s="12">
        <f>'BD K10AK6-l2'!BF41</f>
        <v>7.1</v>
      </c>
      <c r="M41" s="12">
        <f>'BDK10AK6-1'!BF41</f>
        <v>10</v>
      </c>
      <c r="N41" s="12">
        <f t="shared" si="0"/>
        <v>162.5</v>
      </c>
      <c r="O41" s="9">
        <f t="shared" si="1"/>
        <v>6.5</v>
      </c>
      <c r="P41" s="161" t="str">
        <f t="shared" si="2"/>
        <v>TB Khá</v>
      </c>
    </row>
    <row r="42" spans="1:16" ht="12.75">
      <c r="A42" s="76">
        <v>36</v>
      </c>
      <c r="B42" s="77">
        <v>39</v>
      </c>
      <c r="C42" s="79" t="s">
        <v>24</v>
      </c>
      <c r="D42" s="79" t="s">
        <v>55</v>
      </c>
      <c r="E42" s="79"/>
      <c r="F42" s="34">
        <f>'BD K10AK6-l2'!J42</f>
        <v>8</v>
      </c>
      <c r="G42" s="12">
        <f>'BDK10AK6-1'!P42</f>
        <v>6.85</v>
      </c>
      <c r="H42" s="34">
        <f>'BD K10AK6-l2'!Z42</f>
        <v>7.799999999999999</v>
      </c>
      <c r="I42" s="12">
        <f>'BDK10AK6-1'!AF42</f>
        <v>6.85</v>
      </c>
      <c r="J42" s="12">
        <f>'BD K10AK6-l2'!AP42</f>
        <v>6.499999999999999</v>
      </c>
      <c r="K42" s="12">
        <f>'BDK10AK6-1'!AU42</f>
        <v>6.399999999999999</v>
      </c>
      <c r="L42" s="12">
        <f>'BD K10AK6-l2'!BF42</f>
        <v>7.1</v>
      </c>
      <c r="M42" s="12">
        <f>'BDK10AK6-1'!BF42</f>
        <v>9</v>
      </c>
      <c r="N42" s="12">
        <f t="shared" si="0"/>
        <v>180.2</v>
      </c>
      <c r="O42" s="9">
        <f t="shared" si="1"/>
        <v>7.207999999999999</v>
      </c>
      <c r="P42" s="161" t="str">
        <f t="shared" si="2"/>
        <v>Khá</v>
      </c>
    </row>
    <row r="43" spans="1:16" ht="12.75">
      <c r="A43" s="76">
        <v>37</v>
      </c>
      <c r="B43" s="77">
        <v>40</v>
      </c>
      <c r="C43" s="79" t="s">
        <v>10</v>
      </c>
      <c r="D43" s="79" t="s">
        <v>56</v>
      </c>
      <c r="E43" s="79"/>
      <c r="F43" s="34">
        <f>'BD K10AK6-l2'!J43</f>
        <v>9.6</v>
      </c>
      <c r="G43" s="12">
        <f>'BDK10AK6-1'!P43</f>
        <v>6.449999999999999</v>
      </c>
      <c r="H43" s="34">
        <f>'BD K10AK6-l2'!Z43</f>
        <v>7.799999999999999</v>
      </c>
      <c r="I43" s="12">
        <f>'BDK10AK6-1'!AF43</f>
        <v>7.55</v>
      </c>
      <c r="J43" s="12">
        <f>'BD K10AK6-l2'!AP43</f>
        <v>7.3999999999999995</v>
      </c>
      <c r="K43" s="12">
        <f>'BDK10AK6-1'!AU43</f>
        <v>7.1</v>
      </c>
      <c r="L43" s="12">
        <f>'BD K10AK6-l2'!BF43</f>
        <v>8.1</v>
      </c>
      <c r="M43" s="12">
        <f>'BDK10AK6-1'!BF43</f>
        <v>10</v>
      </c>
      <c r="N43" s="12">
        <f t="shared" si="0"/>
        <v>196</v>
      </c>
      <c r="O43" s="9">
        <f t="shared" si="1"/>
        <v>7.84</v>
      </c>
      <c r="P43" s="161" t="str">
        <f t="shared" si="2"/>
        <v>Khá</v>
      </c>
    </row>
    <row r="44" spans="1:16" ht="12.75">
      <c r="A44" s="76">
        <v>38</v>
      </c>
      <c r="B44" s="77">
        <v>41</v>
      </c>
      <c r="C44" s="79" t="s">
        <v>47</v>
      </c>
      <c r="D44" s="79" t="s">
        <v>57</v>
      </c>
      <c r="E44" s="79"/>
      <c r="F44" s="34">
        <f>'BD K10AK6-l2'!J44</f>
        <v>7.6</v>
      </c>
      <c r="G44" s="12">
        <f>'BDK10AK6-1'!P44</f>
        <v>6.85</v>
      </c>
      <c r="H44" s="34">
        <f>'BD K10AK6-l2'!Z44</f>
        <v>7.1</v>
      </c>
      <c r="I44" s="12">
        <f>'BDK10AK6-1'!AF44</f>
        <v>6.85</v>
      </c>
      <c r="J44" s="12">
        <f>'BD K10AK6-l2'!AP44</f>
        <v>7</v>
      </c>
      <c r="K44" s="12">
        <f>'BDK10AK6-1'!AU44</f>
        <v>7.8999999999999995</v>
      </c>
      <c r="L44" s="12">
        <f>'BD K10AK6-l2'!BF44</f>
        <v>7.799999999999999</v>
      </c>
      <c r="M44" s="12">
        <f>'BDK10AK6-1'!BF44</f>
        <v>9</v>
      </c>
      <c r="N44" s="12">
        <f t="shared" si="0"/>
        <v>185</v>
      </c>
      <c r="O44" s="9">
        <f t="shared" si="1"/>
        <v>7.4</v>
      </c>
      <c r="P44" s="161" t="str">
        <f t="shared" si="2"/>
        <v>Khá</v>
      </c>
    </row>
    <row r="45" spans="1:16" ht="12.75">
      <c r="A45" s="76">
        <v>39</v>
      </c>
      <c r="B45" s="77">
        <v>42</v>
      </c>
      <c r="C45" s="79" t="s">
        <v>23</v>
      </c>
      <c r="D45" s="79" t="s">
        <v>58</v>
      </c>
      <c r="E45" s="79"/>
      <c r="F45" s="34">
        <f>'BD K10AK6-l2'!J45</f>
        <v>8.5</v>
      </c>
      <c r="G45" s="12">
        <f>'BDK10AK6-1'!P45</f>
        <v>7</v>
      </c>
      <c r="H45" s="34">
        <f>'BD K10AK6-l2'!Z45</f>
        <v>7.8999999999999995</v>
      </c>
      <c r="I45" s="12">
        <f>'BDK10AK6-1'!AF45</f>
        <v>6.85</v>
      </c>
      <c r="J45" s="12">
        <f>'BD K10AK6-l2'!AP45</f>
        <v>5.9</v>
      </c>
      <c r="K45" s="12">
        <f>'BDK10AK6-1'!AU45</f>
        <v>7.1</v>
      </c>
      <c r="L45" s="12">
        <f>'BD K10AK6-l2'!BF45</f>
        <v>7.199999999999999</v>
      </c>
      <c r="M45" s="12">
        <f>'BDK10AK6-1'!BF45</f>
        <v>10</v>
      </c>
      <c r="N45" s="12">
        <f t="shared" si="0"/>
        <v>185.2</v>
      </c>
      <c r="O45" s="9">
        <f t="shared" si="1"/>
        <v>7.4079999999999995</v>
      </c>
      <c r="P45" s="161" t="str">
        <f t="shared" si="2"/>
        <v>Khá</v>
      </c>
    </row>
    <row r="46" spans="1:16" ht="12.75">
      <c r="A46" s="76">
        <v>40</v>
      </c>
      <c r="B46" s="77">
        <v>43</v>
      </c>
      <c r="C46" s="79" t="s">
        <v>59</v>
      </c>
      <c r="D46" s="79" t="s">
        <v>60</v>
      </c>
      <c r="E46" s="79"/>
      <c r="F46" s="34">
        <f>'BD K10AK6-l2'!J46</f>
        <v>8</v>
      </c>
      <c r="G46" s="12">
        <f>'BDK10AK6-1'!P46</f>
        <v>6.924999999999999</v>
      </c>
      <c r="H46" s="34">
        <f>'BD K10AK6-l2'!Z46</f>
        <v>5.6</v>
      </c>
      <c r="I46" s="12">
        <f>'BDK10AK6-1'!AF46</f>
        <v>6.624999999999999</v>
      </c>
      <c r="J46" s="12">
        <f>'BD K10AK6-l2'!AP46</f>
        <v>5.5</v>
      </c>
      <c r="K46" s="12">
        <f>'BDK10AK6-1'!AU46</f>
        <v>7.8999999999999995</v>
      </c>
      <c r="L46" s="12">
        <f>'BD K10AK6-l2'!BF46</f>
        <v>6.799999999999999</v>
      </c>
      <c r="M46" s="12">
        <f>'BDK10AK6-1'!BF46</f>
        <v>9</v>
      </c>
      <c r="N46" s="12">
        <f t="shared" si="0"/>
        <v>173.6</v>
      </c>
      <c r="O46" s="9">
        <f t="shared" si="1"/>
        <v>6.944</v>
      </c>
      <c r="P46" s="161" t="str">
        <f t="shared" si="2"/>
        <v>TB Khá</v>
      </c>
    </row>
    <row r="47" spans="1:16" ht="12.75">
      <c r="A47" s="76">
        <v>41</v>
      </c>
      <c r="B47" s="77">
        <v>44</v>
      </c>
      <c r="C47" s="79" t="s">
        <v>61</v>
      </c>
      <c r="D47" s="79" t="s">
        <v>62</v>
      </c>
      <c r="E47" s="79"/>
      <c r="F47" s="34">
        <f>'BD K10AK6-l2'!J47</f>
        <v>8.8</v>
      </c>
      <c r="G47" s="12">
        <f>'BDK10AK6-1'!P47</f>
        <v>6.7749999999999995</v>
      </c>
      <c r="H47" s="34">
        <f>'BD K10AK6-l2'!Z47</f>
        <v>7.1</v>
      </c>
      <c r="I47" s="12">
        <f>'BDK10AK6-1'!AF47</f>
        <v>7.475</v>
      </c>
      <c r="J47" s="12">
        <f>'BD K10AK6-l2'!AP47</f>
        <v>7</v>
      </c>
      <c r="K47" s="12">
        <f>'BDK10AK6-1'!AU47</f>
        <v>8</v>
      </c>
      <c r="L47" s="12">
        <f>'BD K10AK6-l2'!BF47</f>
        <v>7.199999999999999</v>
      </c>
      <c r="M47" s="12">
        <f>'BDK10AK6-1'!BF47</f>
        <v>9</v>
      </c>
      <c r="N47" s="12">
        <f t="shared" si="0"/>
        <v>189.29999999999998</v>
      </c>
      <c r="O47" s="9">
        <f t="shared" si="1"/>
        <v>7.571999999999999</v>
      </c>
      <c r="P47" s="161" t="str">
        <f t="shared" si="2"/>
        <v>Khá</v>
      </c>
    </row>
    <row r="48" spans="1:16" ht="12.75">
      <c r="A48" s="76">
        <v>42</v>
      </c>
      <c r="B48" s="77">
        <v>45</v>
      </c>
      <c r="C48" s="79" t="s">
        <v>47</v>
      </c>
      <c r="D48" s="79" t="s">
        <v>62</v>
      </c>
      <c r="E48" s="79"/>
      <c r="F48" s="34">
        <f>'BD K10AK6-l2'!J48</f>
        <v>8</v>
      </c>
      <c r="G48" s="12">
        <f>'BDK10AK6-1'!P48</f>
        <v>7</v>
      </c>
      <c r="H48" s="34">
        <f>'BD K10AK6-l2'!Z48</f>
        <v>7.8999999999999995</v>
      </c>
      <c r="I48" s="12">
        <f>'BDK10AK6-1'!AF48</f>
        <v>7.475</v>
      </c>
      <c r="J48" s="12">
        <f>'BD K10AK6-l2'!AP48</f>
        <v>5.8</v>
      </c>
      <c r="K48" s="12">
        <f>'BDK10AK6-1'!AU48</f>
        <v>8.1</v>
      </c>
      <c r="L48" s="12">
        <f>'BD K10AK6-l2'!BF48</f>
        <v>7.8999999999999995</v>
      </c>
      <c r="M48" s="12">
        <f>'BDK10AK6-1'!BF48</f>
        <v>10</v>
      </c>
      <c r="N48" s="12">
        <f t="shared" si="0"/>
        <v>191</v>
      </c>
      <c r="O48" s="9">
        <f t="shared" si="1"/>
        <v>7.64</v>
      </c>
      <c r="P48" s="161" t="str">
        <f t="shared" si="2"/>
        <v>Khá</v>
      </c>
    </row>
    <row r="49" spans="1:16" ht="12.75">
      <c r="A49" s="76">
        <v>43</v>
      </c>
      <c r="B49" s="77">
        <v>46</v>
      </c>
      <c r="C49" s="79" t="s">
        <v>10</v>
      </c>
      <c r="D49" s="79" t="s">
        <v>62</v>
      </c>
      <c r="E49" s="79"/>
      <c r="F49" s="34">
        <f>'BD K10AK6-l2'!J49</f>
        <v>8.7</v>
      </c>
      <c r="G49" s="12">
        <f>'BDK10AK6-1'!P49</f>
        <v>6.7749999999999995</v>
      </c>
      <c r="H49" s="34">
        <f>'BD K10AK6-l2'!Z49</f>
        <v>7.1</v>
      </c>
      <c r="I49" s="12">
        <f>'BDK10AK6-1'!AF49</f>
        <v>5.924999999999999</v>
      </c>
      <c r="J49" s="12">
        <f>'BD K10AK6-l2'!AP49</f>
        <v>5.8</v>
      </c>
      <c r="K49" s="12">
        <f>'BDK10AK6-1'!AU49</f>
        <v>7.199999999999999</v>
      </c>
      <c r="L49" s="12">
        <f>'BD K10AK6-l2'!BF49</f>
        <v>9.3</v>
      </c>
      <c r="M49" s="12">
        <f>'BDK10AK6-1'!BF49</f>
        <v>9</v>
      </c>
      <c r="N49" s="12">
        <f t="shared" si="0"/>
        <v>183.1</v>
      </c>
      <c r="O49" s="9">
        <f t="shared" si="1"/>
        <v>7.324</v>
      </c>
      <c r="P49" s="161" t="str">
        <f t="shared" si="2"/>
        <v>Khá</v>
      </c>
    </row>
    <row r="50" spans="1:16" ht="12.75">
      <c r="A50" s="76">
        <v>44</v>
      </c>
      <c r="B50" s="77">
        <v>47</v>
      </c>
      <c r="C50" s="79" t="s">
        <v>63</v>
      </c>
      <c r="D50" s="79" t="s">
        <v>62</v>
      </c>
      <c r="E50" s="79"/>
      <c r="F50" s="34">
        <f>'BD K10AK6-l2'!J50</f>
        <v>8.899999999999999</v>
      </c>
      <c r="G50" s="12">
        <f>'BDK10AK6-1'!P50</f>
        <v>6.924999999999999</v>
      </c>
      <c r="H50" s="34">
        <f>'BD K10AK6-l2'!Z50</f>
        <v>6.399999999999999</v>
      </c>
      <c r="I50" s="12">
        <f>'BDK10AK6-1'!AF50</f>
        <v>6.924999999999999</v>
      </c>
      <c r="J50" s="12">
        <f>'BD K10AK6-l2'!AP50</f>
        <v>6.6</v>
      </c>
      <c r="K50" s="12">
        <f>'BDK10AK6-1'!AU50</f>
        <v>8</v>
      </c>
      <c r="L50" s="12">
        <f>'BD K10AK6-l2'!BF50</f>
        <v>7.3999999999999995</v>
      </c>
      <c r="M50" s="12">
        <f>'BDK10AK6-1'!BF50</f>
        <v>10</v>
      </c>
      <c r="N50" s="12">
        <f t="shared" si="0"/>
        <v>187.29999999999995</v>
      </c>
      <c r="O50" s="9">
        <f t="shared" si="1"/>
        <v>7.491999999999998</v>
      </c>
      <c r="P50" s="161" t="str">
        <f t="shared" si="2"/>
        <v>Khá</v>
      </c>
    </row>
    <row r="51" spans="1:16" ht="12.75">
      <c r="A51" s="76">
        <v>45</v>
      </c>
      <c r="B51" s="77">
        <v>48</v>
      </c>
      <c r="C51" s="79" t="s">
        <v>65</v>
      </c>
      <c r="D51" s="79" t="s">
        <v>64</v>
      </c>
      <c r="E51" s="79"/>
      <c r="F51" s="34">
        <f>'BD K10AK6-l2'!J51</f>
        <v>8.899999999999999</v>
      </c>
      <c r="G51" s="12">
        <f>'BDK10AK6-1'!P51</f>
        <v>7.924999999999999</v>
      </c>
      <c r="H51" s="34">
        <f>'BD K10AK6-l2'!Z51</f>
        <v>8.7</v>
      </c>
      <c r="I51" s="12">
        <f>'BDK10AK6-1'!AF51</f>
        <v>7</v>
      </c>
      <c r="J51" s="12">
        <f>'BD K10AK6-l2'!AP51</f>
        <v>6.699999999999999</v>
      </c>
      <c r="K51" s="12">
        <f>'BDK10AK6-1'!AU51</f>
        <v>7.8999999999999995</v>
      </c>
      <c r="L51" s="12">
        <f>'BD K10AK6-l2'!BF51</f>
        <v>9.5</v>
      </c>
      <c r="M51" s="12">
        <f>'BDK10AK6-1'!BF51</f>
        <v>10</v>
      </c>
      <c r="N51" s="12">
        <f t="shared" si="0"/>
        <v>204.79999999999998</v>
      </c>
      <c r="O51" s="9">
        <f t="shared" si="1"/>
        <v>8.192</v>
      </c>
      <c r="P51" s="161" t="str">
        <f>IF(O51&gt;=9,"Xuất sắc",IF(AND(O51&gt;=8,O51&lt;9),"Giỏi",IF(AND(O51&gt;=7,O51&lt;8),"Khá",IF(AND(O51&gt;=6,O51&lt;7),"TB Khá",IF(AND(O51&gt;=5,O51&lt;6),"Trung Bình",IF(AND(O51&gt;=4,O51&lt;5),"Yếu","Kém"))))))</f>
        <v>Giỏi</v>
      </c>
    </row>
    <row r="52" spans="1:16" ht="12.75">
      <c r="A52" s="76">
        <v>46</v>
      </c>
      <c r="B52" s="77">
        <v>49</v>
      </c>
      <c r="C52" s="79" t="s">
        <v>10</v>
      </c>
      <c r="D52" s="79" t="s">
        <v>66</v>
      </c>
      <c r="E52" s="79"/>
      <c r="F52" s="34">
        <f>'BD K10AK6-l2'!J52</f>
        <v>8.4</v>
      </c>
      <c r="G52" s="12">
        <f>'BDK10AK6-1'!P52</f>
        <v>7.924999999999999</v>
      </c>
      <c r="H52" s="34">
        <f>'BD K10AK6-l2'!Z52</f>
        <v>7</v>
      </c>
      <c r="I52" s="12">
        <f>'BDK10AK6-1'!AF52</f>
        <v>7.475</v>
      </c>
      <c r="J52" s="12">
        <f>'BD K10AK6-l2'!AP52</f>
        <v>5.1</v>
      </c>
      <c r="K52" s="12">
        <f>'BDK10AK6-1'!AU52</f>
        <v>6.499999999999999</v>
      </c>
      <c r="L52" s="12">
        <f>'BD K10AK6-l2'!BF52</f>
        <v>7.199999999999999</v>
      </c>
      <c r="M52" s="12">
        <f>'BDK10AK6-1'!BF52</f>
        <v>10</v>
      </c>
      <c r="N52" s="12">
        <f t="shared" si="0"/>
        <v>184.2</v>
      </c>
      <c r="O52" s="9">
        <f t="shared" si="1"/>
        <v>7.367999999999999</v>
      </c>
      <c r="P52" s="161" t="str">
        <f t="shared" si="2"/>
        <v>Khá</v>
      </c>
    </row>
    <row r="53" spans="1:16" ht="12.75">
      <c r="A53" s="76">
        <v>47</v>
      </c>
      <c r="B53" s="77">
        <v>50</v>
      </c>
      <c r="C53" s="79" t="s">
        <v>10</v>
      </c>
      <c r="D53" s="79" t="s">
        <v>67</v>
      </c>
      <c r="E53" s="79"/>
      <c r="F53" s="34">
        <f>'BD K10AK6-l2'!J53</f>
        <v>9</v>
      </c>
      <c r="G53" s="12">
        <f>'BDK10AK6-1'!P53</f>
        <v>8.475</v>
      </c>
      <c r="H53" s="34">
        <f>'BD K10AK6-l2'!Z53</f>
        <v>8</v>
      </c>
      <c r="I53" s="12">
        <f>'BDK10AK6-1'!AF53</f>
        <v>6.85</v>
      </c>
      <c r="J53" s="12">
        <f>'BD K10AK6-l2'!AP53</f>
        <v>6.499999999999999</v>
      </c>
      <c r="K53" s="12">
        <f>'BDK10AK6-1'!AU53</f>
        <v>8.299999999999999</v>
      </c>
      <c r="L53" s="12">
        <f>'BD K10AK6-l2'!BF53</f>
        <v>7.8999999999999995</v>
      </c>
      <c r="M53" s="12">
        <f>'BDK10AK6-1'!BF53</f>
        <v>10</v>
      </c>
      <c r="N53" s="12">
        <f t="shared" si="0"/>
        <v>200.4</v>
      </c>
      <c r="O53" s="9">
        <f t="shared" si="1"/>
        <v>8.016</v>
      </c>
      <c r="P53" s="161" t="str">
        <f>IF(O53&gt;=9,"Xuất sắc",IF(AND(O53&gt;=8,O53&lt;9),"Giỏi",IF(AND(O53&gt;=7,O53&lt;8),"Khá",IF(AND(O53&gt;=6,O53&lt;7),"TB Khá",IF(AND(O53&gt;=5,O53&lt;6),"Trung Bình",IF(AND(O53&gt;=4,O53&lt;5),"Yếu","Kém"))))))</f>
        <v>Giỏi</v>
      </c>
    </row>
    <row r="54" spans="1:16" ht="12.75">
      <c r="A54" s="76">
        <v>48</v>
      </c>
      <c r="B54" s="77">
        <v>51</v>
      </c>
      <c r="C54" s="79" t="s">
        <v>9</v>
      </c>
      <c r="D54" s="79" t="s">
        <v>67</v>
      </c>
      <c r="E54" s="79"/>
      <c r="F54" s="34">
        <f>'BD K10AK6-l2'!J54</f>
        <v>8.5</v>
      </c>
      <c r="G54" s="12">
        <f>'BDK10AK6-1'!P54</f>
        <v>6.924999999999999</v>
      </c>
      <c r="H54" s="34">
        <f>'BD K10AK6-l2'!Z54</f>
        <v>7.799999999999999</v>
      </c>
      <c r="I54" s="12">
        <f>'BDK10AK6-1'!AF54</f>
        <v>7.55</v>
      </c>
      <c r="J54" s="12">
        <f>'BD K10AK6-l2'!AP54</f>
        <v>6.499999999999999</v>
      </c>
      <c r="K54" s="12">
        <f>'BDK10AK6-1'!AU54</f>
        <v>7.3999999999999995</v>
      </c>
      <c r="L54" s="12">
        <f>'BD K10AK6-l2'!BF54</f>
        <v>7.8999999999999995</v>
      </c>
      <c r="M54" s="12">
        <f>'BDK10AK6-1'!BF54</f>
        <v>9</v>
      </c>
      <c r="N54" s="12">
        <f t="shared" si="0"/>
        <v>190.2</v>
      </c>
      <c r="O54" s="9">
        <f t="shared" si="1"/>
        <v>7.608</v>
      </c>
      <c r="P54" s="161" t="str">
        <f t="shared" si="2"/>
        <v>Khá</v>
      </c>
    </row>
    <row r="55" spans="1:16" ht="12.75">
      <c r="A55" s="76">
        <v>49</v>
      </c>
      <c r="B55" s="77">
        <v>52</v>
      </c>
      <c r="C55" s="79" t="s">
        <v>41</v>
      </c>
      <c r="D55" s="79" t="s">
        <v>67</v>
      </c>
      <c r="E55" s="79"/>
      <c r="F55" s="34">
        <f>'BD K10AK6-l2'!J55</f>
        <v>7.799999999999999</v>
      </c>
      <c r="G55" s="12">
        <f>'BDK10AK6-1'!P55</f>
        <v>6.225</v>
      </c>
      <c r="H55" s="34">
        <f>'BD K10AK6-l2'!Z55</f>
        <v>7</v>
      </c>
      <c r="I55" s="12">
        <f>'BDK10AK6-1'!AF55</f>
        <v>6.7749999999999995</v>
      </c>
      <c r="J55" s="12">
        <f>'BD K10AK6-l2'!AP55</f>
        <v>5.9</v>
      </c>
      <c r="K55" s="12">
        <f>'BDK10AK6-1'!AU55</f>
        <v>5.8</v>
      </c>
      <c r="L55" s="12">
        <f>'BD K10AK6-l2'!BF55</f>
        <v>7.8999999999999995</v>
      </c>
      <c r="M55" s="12">
        <f>'BDK10AK6-1'!BF55</f>
        <v>9</v>
      </c>
      <c r="N55" s="12">
        <f t="shared" si="0"/>
        <v>173.2</v>
      </c>
      <c r="O55" s="9">
        <f t="shared" si="1"/>
        <v>6.928</v>
      </c>
      <c r="P55" s="161" t="str">
        <f t="shared" si="2"/>
        <v>TB Khá</v>
      </c>
    </row>
    <row r="56" spans="1:16" ht="12.75">
      <c r="A56" s="81">
        <v>50</v>
      </c>
      <c r="B56" s="82">
        <v>53</v>
      </c>
      <c r="C56" s="84" t="s">
        <v>68</v>
      </c>
      <c r="D56" s="84" t="s">
        <v>69</v>
      </c>
      <c r="E56" s="84"/>
      <c r="F56" s="5">
        <f>'BD K10AK6-l2'!J56</f>
        <v>7.6</v>
      </c>
      <c r="G56" s="13">
        <f>'BDK10AK6-1'!P56</f>
        <v>6.299999999999999</v>
      </c>
      <c r="H56" s="5">
        <f>'BD K10AK6-l2'!Z56</f>
        <v>6.299999999999999</v>
      </c>
      <c r="I56" s="13">
        <f>'BDK10AK6-1'!AF56</f>
        <v>6.924999999999999</v>
      </c>
      <c r="J56" s="13">
        <f>'BD K10AK6-l2'!AP56</f>
        <v>6.299999999999999</v>
      </c>
      <c r="K56" s="13">
        <f>'BDK10AK6-1'!AU56</f>
        <v>8</v>
      </c>
      <c r="L56" s="13">
        <f>'BD K10AK6-l2'!BF56</f>
        <v>7.799999999999999</v>
      </c>
      <c r="M56" s="13">
        <f>'BDK10AK6-1'!BF56</f>
        <v>10</v>
      </c>
      <c r="N56" s="13">
        <f t="shared" si="0"/>
        <v>180.9</v>
      </c>
      <c r="O56" s="160">
        <f t="shared" si="1"/>
        <v>7.236000000000001</v>
      </c>
      <c r="P56" s="162" t="str">
        <f t="shared" si="2"/>
        <v>Khá</v>
      </c>
    </row>
    <row r="57" spans="1:16" ht="18">
      <c r="A57" s="86"/>
      <c r="B57" s="87"/>
      <c r="C57" s="88"/>
      <c r="D57" s="88"/>
      <c r="E57" s="88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15.75">
      <c r="A58" s="97" t="s">
        <v>109</v>
      </c>
      <c r="B58" s="97"/>
      <c r="C58" s="98"/>
      <c r="D58" s="105" t="s">
        <v>110</v>
      </c>
      <c r="E58" s="106">
        <f>COUNTIF($P7:$P56,"Giỏi")/50</f>
        <v>0.08</v>
      </c>
      <c r="F58" s="105" t="s">
        <v>111</v>
      </c>
      <c r="G58" s="106">
        <f>COUNTIF($P7:$P56,"Khá")/50</f>
        <v>0.64</v>
      </c>
      <c r="H58" s="105" t="s">
        <v>112</v>
      </c>
      <c r="I58" s="106">
        <f>COUNTIF($P7:$P56,"TB Khá")/50</f>
        <v>0.28</v>
      </c>
      <c r="J58" s="198" t="s">
        <v>113</v>
      </c>
      <c r="K58" s="198"/>
      <c r="L58" s="106">
        <f>COUNTIF($P7:$P56,"Trung Bình")/50</f>
        <v>0</v>
      </c>
      <c r="M58" s="106"/>
      <c r="N58" s="106"/>
      <c r="O58" s="106"/>
      <c r="P58" s="106">
        <f>COUNTIF($P7:$P56,"Yếu")/50</f>
        <v>0</v>
      </c>
    </row>
    <row r="59" spans="1:16" ht="18">
      <c r="A59" s="86"/>
      <c r="B59" s="87"/>
      <c r="C59" s="88"/>
      <c r="D59" s="88"/>
      <c r="E59" s="88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7.25">
      <c r="A60" s="99"/>
      <c r="B60" s="199" t="s">
        <v>115</v>
      </c>
      <c r="C60" s="199"/>
      <c r="D60" s="104"/>
      <c r="E60" s="104"/>
      <c r="F60" s="104"/>
      <c r="G60" s="104"/>
      <c r="H60" s="104"/>
      <c r="I60" s="104"/>
      <c r="J60" s="199" t="s">
        <v>116</v>
      </c>
      <c r="K60" s="199"/>
      <c r="L60" s="199"/>
      <c r="M60" s="103"/>
      <c r="N60" s="103"/>
      <c r="O60" s="103"/>
      <c r="P60" s="103"/>
    </row>
    <row r="61" spans="1:16" ht="17.25">
      <c r="A61" s="99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1:16" ht="15.75">
      <c r="A62" s="99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 ht="15.75">
      <c r="A63" s="99"/>
      <c r="B63" s="100"/>
      <c r="C63" s="101"/>
      <c r="D63" s="10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1:16" ht="15.75">
      <c r="A64" s="99"/>
      <c r="B64" s="100"/>
      <c r="C64" s="101"/>
      <c r="D64" s="101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1:16" ht="15.75">
      <c r="A65" s="101"/>
      <c r="B65" s="200" t="s">
        <v>117</v>
      </c>
      <c r="C65" s="200"/>
      <c r="D65" s="101"/>
      <c r="E65" s="101"/>
      <c r="F65" s="102"/>
      <c r="G65" s="102"/>
      <c r="H65" s="102"/>
      <c r="I65" s="102"/>
      <c r="J65" s="201" t="s">
        <v>118</v>
      </c>
      <c r="K65" s="201"/>
      <c r="L65" s="201"/>
      <c r="M65" s="158"/>
      <c r="N65" s="158"/>
      <c r="O65" s="158"/>
      <c r="P65" s="158"/>
    </row>
    <row r="66" spans="1:16" ht="15">
      <c r="A66" s="101"/>
      <c r="B66" s="101"/>
      <c r="C66" s="101"/>
      <c r="D66" s="101"/>
      <c r="E66" s="101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</sheetData>
  <mergeCells count="13">
    <mergeCell ref="A5:A6"/>
    <mergeCell ref="B5:B6"/>
    <mergeCell ref="C5:C6"/>
    <mergeCell ref="D5:D6"/>
    <mergeCell ref="E5:E6"/>
    <mergeCell ref="M5:M6"/>
    <mergeCell ref="N5:N6"/>
    <mergeCell ref="P5:P6"/>
    <mergeCell ref="J58:K58"/>
    <mergeCell ref="B60:C60"/>
    <mergeCell ref="J60:L60"/>
    <mergeCell ref="B65:C65"/>
    <mergeCell ref="J65:L65"/>
  </mergeCells>
  <printOptions/>
  <pageMargins left="0.75" right="0.75" top="0.56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56"/>
  <sheetViews>
    <sheetView workbookViewId="0" topLeftCell="AT2">
      <selection activeCell="BA32" sqref="BA32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2.00390625" style="0" customWidth="1"/>
    <col min="4" max="4" width="8.421875" style="0" customWidth="1"/>
    <col min="5" max="5" width="5.7109375" style="0" customWidth="1"/>
    <col min="6" max="16" width="4.7109375" style="0" customWidth="1"/>
    <col min="17" max="18" width="4.8515625" style="0" customWidth="1"/>
    <col min="19" max="19" width="12.421875" style="0" customWidth="1"/>
    <col min="20" max="20" width="8.00390625" style="0" customWidth="1"/>
    <col min="21" max="21" width="5.7109375" style="0" customWidth="1"/>
    <col min="22" max="33" width="4.7109375" style="0" customWidth="1"/>
    <col min="34" max="34" width="5.140625" style="0" customWidth="1"/>
    <col min="35" max="35" width="12.7109375" style="0" customWidth="1"/>
    <col min="36" max="36" width="7.421875" style="0" customWidth="1"/>
    <col min="37" max="37" width="5.7109375" style="0" customWidth="1"/>
    <col min="38" max="47" width="4.7109375" style="0" customWidth="1"/>
    <col min="48" max="48" width="0.42578125" style="0" hidden="1" customWidth="1"/>
    <col min="49" max="49" width="6.00390625" style="0" customWidth="1"/>
    <col min="50" max="50" width="6.57421875" style="0" customWidth="1"/>
    <col min="51" max="51" width="13.00390625" style="0" customWidth="1"/>
    <col min="52" max="52" width="8.421875" style="0" customWidth="1"/>
    <col min="53" max="53" width="8.28125" style="0" customWidth="1"/>
    <col min="54" max="58" width="5.7109375" style="0" customWidth="1"/>
    <col min="60" max="60" width="8.28125" style="0" customWidth="1"/>
    <col min="61" max="61" width="7.28125" style="0" customWidth="1"/>
    <col min="62" max="62" width="11.140625" style="0" customWidth="1"/>
    <col min="64" max="68" width="5.7109375" style="0" customWidth="1"/>
    <col min="69" max="69" width="8.28125" style="0" customWidth="1"/>
    <col min="70" max="70" width="10.00390625" style="0" customWidth="1"/>
  </cols>
  <sheetData>
    <row r="1" spans="1:70" ht="16.5">
      <c r="A1" s="21" t="s">
        <v>0</v>
      </c>
      <c r="B1" s="14"/>
      <c r="C1" s="14"/>
      <c r="D1" s="14"/>
      <c r="E1" s="15"/>
      <c r="F1" s="15"/>
      <c r="G1" s="15"/>
      <c r="H1" s="15"/>
      <c r="I1" s="16"/>
      <c r="J1" s="15"/>
      <c r="K1" s="15"/>
      <c r="L1" s="15"/>
      <c r="M1" s="15"/>
      <c r="N1" s="15"/>
      <c r="O1" s="15"/>
      <c r="P1" s="15"/>
      <c r="Q1" s="21" t="s">
        <v>0</v>
      </c>
      <c r="R1" s="14"/>
      <c r="S1" s="14"/>
      <c r="T1" s="14"/>
      <c r="U1" s="15"/>
      <c r="V1" s="123"/>
      <c r="W1" s="123"/>
      <c r="X1" s="123"/>
      <c r="Y1" s="124"/>
      <c r="Z1" s="123"/>
      <c r="AA1" s="123"/>
      <c r="AB1" s="123"/>
      <c r="AC1" s="123"/>
      <c r="AD1" s="123"/>
      <c r="AE1" s="15"/>
      <c r="AF1" s="15"/>
      <c r="AG1" s="21" t="s">
        <v>0</v>
      </c>
      <c r="AH1" s="14"/>
      <c r="AI1" s="14"/>
      <c r="AJ1" s="14"/>
      <c r="AK1" s="15"/>
      <c r="AL1" s="123"/>
      <c r="AM1" s="123"/>
      <c r="AN1" s="123"/>
      <c r="AO1" s="123"/>
      <c r="AP1" s="123"/>
      <c r="AQ1" s="123"/>
      <c r="AR1" s="123"/>
      <c r="AS1" s="123"/>
      <c r="AT1" s="123"/>
      <c r="AU1" s="15"/>
      <c r="AV1" s="15"/>
      <c r="AW1" s="21" t="s">
        <v>0</v>
      </c>
      <c r="AX1" s="14"/>
      <c r="AY1" s="14"/>
      <c r="AZ1" s="14"/>
      <c r="BA1" s="15"/>
      <c r="BB1" s="123"/>
      <c r="BC1" s="123"/>
      <c r="BD1" s="123"/>
      <c r="BE1" s="123"/>
      <c r="BF1" s="123"/>
      <c r="BG1" s="15"/>
      <c r="BH1" s="21" t="s">
        <v>0</v>
      </c>
      <c r="BI1" s="14"/>
      <c r="BJ1" s="14"/>
      <c r="BK1" s="14"/>
      <c r="BL1" s="15"/>
      <c r="BM1" s="15"/>
      <c r="BN1" s="15"/>
      <c r="BO1" s="15"/>
      <c r="BP1" s="15"/>
      <c r="BQ1" s="15"/>
      <c r="BR1" s="15"/>
    </row>
    <row r="2" spans="1:70" ht="17.25">
      <c r="A2" s="22" t="s">
        <v>96</v>
      </c>
      <c r="B2" s="18"/>
      <c r="C2" s="18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22" t="s">
        <v>96</v>
      </c>
      <c r="R2" s="18"/>
      <c r="S2" s="18"/>
      <c r="T2" s="15"/>
      <c r="U2" s="15"/>
      <c r="V2" s="123"/>
      <c r="W2" s="123"/>
      <c r="X2" s="123"/>
      <c r="Y2" s="124"/>
      <c r="Z2" s="123"/>
      <c r="AA2" s="123"/>
      <c r="AB2" s="123"/>
      <c r="AC2" s="123"/>
      <c r="AD2" s="123"/>
      <c r="AE2" s="15"/>
      <c r="AF2" s="15"/>
      <c r="AG2" s="22" t="s">
        <v>96</v>
      </c>
      <c r="AH2" s="18"/>
      <c r="AI2" s="18"/>
      <c r="AJ2" s="15"/>
      <c r="AK2" s="15"/>
      <c r="AL2" s="123"/>
      <c r="AM2" s="123"/>
      <c r="AN2" s="123"/>
      <c r="AO2" s="123"/>
      <c r="AP2" s="123"/>
      <c r="AQ2" s="123"/>
      <c r="AR2" s="123"/>
      <c r="AS2" s="123"/>
      <c r="AT2" s="123"/>
      <c r="AU2" s="15"/>
      <c r="AV2" s="15"/>
      <c r="AW2" s="22" t="s">
        <v>96</v>
      </c>
      <c r="AX2" s="18"/>
      <c r="AY2" s="18"/>
      <c r="AZ2" s="15"/>
      <c r="BA2" s="15"/>
      <c r="BB2" s="123"/>
      <c r="BC2" s="123"/>
      <c r="BD2" s="123"/>
      <c r="BE2" s="123"/>
      <c r="BF2" s="123"/>
      <c r="BG2" s="15"/>
      <c r="BH2" s="22" t="s">
        <v>96</v>
      </c>
      <c r="BI2" s="18"/>
      <c r="BJ2" s="18"/>
      <c r="BK2" s="15"/>
      <c r="BL2" s="15"/>
      <c r="BM2" s="15"/>
      <c r="BN2" s="15"/>
      <c r="BO2" s="15"/>
      <c r="BP2" s="15"/>
      <c r="BQ2" s="15"/>
      <c r="BR2" s="15"/>
    </row>
    <row r="3" spans="1:70" ht="17.25">
      <c r="A3" s="219" t="s">
        <v>168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7" t="s">
        <v>169</v>
      </c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 t="s">
        <v>170</v>
      </c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119"/>
      <c r="AW3" s="217" t="s">
        <v>170</v>
      </c>
      <c r="AX3" s="217"/>
      <c r="AY3" s="217"/>
      <c r="AZ3" s="217"/>
      <c r="BA3" s="217"/>
      <c r="BB3" s="217"/>
      <c r="BC3" s="217"/>
      <c r="BD3" s="217"/>
      <c r="BE3" s="217"/>
      <c r="BF3" s="217"/>
      <c r="BG3" s="119"/>
      <c r="BH3" s="23" t="s">
        <v>169</v>
      </c>
      <c r="BI3" s="24"/>
      <c r="BJ3" s="25"/>
      <c r="BK3" s="26"/>
      <c r="BL3" s="26"/>
      <c r="BM3" s="26"/>
      <c r="BN3" s="26"/>
      <c r="BO3" s="26"/>
      <c r="BP3" s="26"/>
      <c r="BQ3" s="26"/>
      <c r="BR3" s="26"/>
    </row>
    <row r="4" spans="1:70" ht="15.75" thickBot="1">
      <c r="A4" s="220" t="s">
        <v>130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9" t="s">
        <v>78</v>
      </c>
      <c r="R4" s="24"/>
      <c r="S4" s="24"/>
      <c r="T4" s="27"/>
      <c r="U4" s="24"/>
      <c r="V4" s="123"/>
      <c r="W4" s="123"/>
      <c r="X4" s="123"/>
      <c r="Y4" s="124"/>
      <c r="Z4" s="123"/>
      <c r="AA4" s="123"/>
      <c r="AB4" s="123"/>
      <c r="AC4" s="123"/>
      <c r="AD4" s="123"/>
      <c r="AE4" s="24"/>
      <c r="AF4" s="24"/>
      <c r="AG4" s="29" t="s">
        <v>78</v>
      </c>
      <c r="AH4" s="39"/>
      <c r="AI4" s="39"/>
      <c r="AJ4" s="40"/>
      <c r="AK4" s="39"/>
      <c r="AL4" s="136"/>
      <c r="AM4" s="136"/>
      <c r="AN4" s="136"/>
      <c r="AO4" s="136"/>
      <c r="AP4" s="136"/>
      <c r="AQ4" s="136"/>
      <c r="AR4" s="136"/>
      <c r="AS4" s="136"/>
      <c r="AT4" s="136"/>
      <c r="AU4" s="39"/>
      <c r="AV4" s="39"/>
      <c r="AW4" s="29" t="s">
        <v>78</v>
      </c>
      <c r="AX4" s="39"/>
      <c r="AY4" s="39"/>
      <c r="AZ4" s="40"/>
      <c r="BA4" s="39"/>
      <c r="BB4" s="136"/>
      <c r="BC4" s="136"/>
      <c r="BD4" s="136"/>
      <c r="BE4" s="136"/>
      <c r="BF4" s="136"/>
      <c r="BG4" s="39"/>
      <c r="BH4" s="29" t="s">
        <v>78</v>
      </c>
      <c r="BI4" s="39"/>
      <c r="BJ4" s="39"/>
      <c r="BK4" s="40"/>
      <c r="BL4" s="39"/>
      <c r="BM4" s="39"/>
      <c r="BN4" s="39"/>
      <c r="BO4" s="39"/>
      <c r="BP4" s="39"/>
      <c r="BQ4" s="39"/>
      <c r="BR4" s="39"/>
    </row>
    <row r="5" spans="1:70" ht="13.5" customHeight="1" thickTop="1">
      <c r="A5" s="213" t="s">
        <v>93</v>
      </c>
      <c r="B5" s="207" t="s">
        <v>94</v>
      </c>
      <c r="C5" s="207" t="s">
        <v>95</v>
      </c>
      <c r="D5" s="207" t="s">
        <v>1</v>
      </c>
      <c r="E5" s="207" t="s">
        <v>2</v>
      </c>
      <c r="F5" s="207" t="s">
        <v>119</v>
      </c>
      <c r="G5" s="207"/>
      <c r="H5" s="207"/>
      <c r="I5" s="207"/>
      <c r="J5" s="209"/>
      <c r="K5" s="207" t="s">
        <v>128</v>
      </c>
      <c r="L5" s="207"/>
      <c r="M5" s="207"/>
      <c r="N5" s="207"/>
      <c r="O5" s="207"/>
      <c r="P5" s="218"/>
      <c r="Q5" s="213" t="s">
        <v>93</v>
      </c>
      <c r="R5" s="207" t="s">
        <v>94</v>
      </c>
      <c r="S5" s="207" t="s">
        <v>95</v>
      </c>
      <c r="T5" s="207" t="s">
        <v>1</v>
      </c>
      <c r="U5" s="207" t="s">
        <v>2</v>
      </c>
      <c r="V5" s="207" t="s">
        <v>120</v>
      </c>
      <c r="W5" s="207"/>
      <c r="X5" s="207"/>
      <c r="Y5" s="207"/>
      <c r="Z5" s="209"/>
      <c r="AA5" s="207" t="s">
        <v>121</v>
      </c>
      <c r="AB5" s="207"/>
      <c r="AC5" s="207"/>
      <c r="AD5" s="207"/>
      <c r="AE5" s="207"/>
      <c r="AF5" s="218"/>
      <c r="AG5" s="213" t="s">
        <v>93</v>
      </c>
      <c r="AH5" s="207" t="s">
        <v>94</v>
      </c>
      <c r="AI5" s="207" t="s">
        <v>95</v>
      </c>
      <c r="AJ5" s="207" t="s">
        <v>1</v>
      </c>
      <c r="AK5" s="207" t="s">
        <v>2</v>
      </c>
      <c r="AL5" s="207" t="s">
        <v>124</v>
      </c>
      <c r="AM5" s="207"/>
      <c r="AN5" s="207"/>
      <c r="AO5" s="207"/>
      <c r="AP5" s="207"/>
      <c r="AQ5" s="207" t="s">
        <v>122</v>
      </c>
      <c r="AR5" s="207"/>
      <c r="AS5" s="207"/>
      <c r="AT5" s="207"/>
      <c r="AU5" s="211"/>
      <c r="AV5" s="215" t="s">
        <v>139</v>
      </c>
      <c r="AW5" s="213" t="s">
        <v>93</v>
      </c>
      <c r="AX5" s="207" t="s">
        <v>94</v>
      </c>
      <c r="AY5" s="207" t="s">
        <v>95</v>
      </c>
      <c r="AZ5" s="207" t="s">
        <v>1</v>
      </c>
      <c r="BA5" s="207" t="s">
        <v>2</v>
      </c>
      <c r="BB5" s="207" t="s">
        <v>123</v>
      </c>
      <c r="BC5" s="207"/>
      <c r="BD5" s="207"/>
      <c r="BE5" s="207"/>
      <c r="BF5" s="207"/>
      <c r="BG5" s="215" t="s">
        <v>139</v>
      </c>
      <c r="BH5" s="213" t="s">
        <v>93</v>
      </c>
      <c r="BI5" s="207" t="s">
        <v>94</v>
      </c>
      <c r="BJ5" s="207" t="s">
        <v>95</v>
      </c>
      <c r="BK5" s="207" t="s">
        <v>1</v>
      </c>
      <c r="BL5" s="207" t="s">
        <v>2</v>
      </c>
      <c r="BM5" s="207" t="s">
        <v>92</v>
      </c>
      <c r="BN5" s="207"/>
      <c r="BO5" s="207"/>
      <c r="BP5" s="209"/>
      <c r="BQ5" s="207" t="s">
        <v>125</v>
      </c>
      <c r="BR5" s="211" t="s">
        <v>126</v>
      </c>
    </row>
    <row r="6" spans="1:70" ht="25.5">
      <c r="A6" s="214"/>
      <c r="B6" s="208"/>
      <c r="C6" s="208"/>
      <c r="D6" s="208"/>
      <c r="E6" s="208"/>
      <c r="F6" s="116" t="s">
        <v>70</v>
      </c>
      <c r="G6" s="116" t="s">
        <v>71</v>
      </c>
      <c r="H6" s="116" t="s">
        <v>72</v>
      </c>
      <c r="I6" s="116" t="s">
        <v>73</v>
      </c>
      <c r="J6" s="116" t="s">
        <v>74</v>
      </c>
      <c r="K6" s="116" t="s">
        <v>70</v>
      </c>
      <c r="L6" s="116" t="s">
        <v>71</v>
      </c>
      <c r="M6" s="116" t="s">
        <v>72</v>
      </c>
      <c r="N6" s="116" t="s">
        <v>75</v>
      </c>
      <c r="O6" s="116" t="s">
        <v>73</v>
      </c>
      <c r="P6" s="117" t="s">
        <v>74</v>
      </c>
      <c r="Q6" s="214"/>
      <c r="R6" s="208"/>
      <c r="S6" s="208"/>
      <c r="T6" s="208"/>
      <c r="U6" s="208"/>
      <c r="V6" s="41" t="s">
        <v>70</v>
      </c>
      <c r="W6" s="41" t="s">
        <v>71</v>
      </c>
      <c r="X6" s="41" t="s">
        <v>72</v>
      </c>
      <c r="Y6" s="41" t="s">
        <v>73</v>
      </c>
      <c r="Z6" s="41" t="s">
        <v>74</v>
      </c>
      <c r="AA6" s="41" t="s">
        <v>70</v>
      </c>
      <c r="AB6" s="41" t="s">
        <v>71</v>
      </c>
      <c r="AC6" s="41" t="s">
        <v>72</v>
      </c>
      <c r="AD6" s="41" t="s">
        <v>75</v>
      </c>
      <c r="AE6" s="41" t="s">
        <v>73</v>
      </c>
      <c r="AF6" s="52" t="s">
        <v>74</v>
      </c>
      <c r="AG6" s="214"/>
      <c r="AH6" s="208"/>
      <c r="AI6" s="208"/>
      <c r="AJ6" s="208"/>
      <c r="AK6" s="208"/>
      <c r="AL6" s="41" t="s">
        <v>70</v>
      </c>
      <c r="AM6" s="41" t="s">
        <v>71</v>
      </c>
      <c r="AN6" s="41" t="s">
        <v>72</v>
      </c>
      <c r="AO6" s="41" t="s">
        <v>73</v>
      </c>
      <c r="AP6" s="41" t="s">
        <v>74</v>
      </c>
      <c r="AQ6" s="41" t="s">
        <v>70</v>
      </c>
      <c r="AR6" s="41" t="s">
        <v>71</v>
      </c>
      <c r="AS6" s="41" t="s">
        <v>72</v>
      </c>
      <c r="AT6" s="41" t="s">
        <v>73</v>
      </c>
      <c r="AU6" s="52" t="s">
        <v>74</v>
      </c>
      <c r="AV6" s="216"/>
      <c r="AW6" s="214"/>
      <c r="AX6" s="208"/>
      <c r="AY6" s="208"/>
      <c r="AZ6" s="208"/>
      <c r="BA6" s="208"/>
      <c r="BB6" s="41" t="s">
        <v>70</v>
      </c>
      <c r="BC6" s="41" t="s">
        <v>71</v>
      </c>
      <c r="BD6" s="41" t="s">
        <v>72</v>
      </c>
      <c r="BE6" s="41" t="s">
        <v>73</v>
      </c>
      <c r="BF6" s="41" t="s">
        <v>74</v>
      </c>
      <c r="BG6" s="216"/>
      <c r="BH6" s="214"/>
      <c r="BI6" s="208"/>
      <c r="BJ6" s="208"/>
      <c r="BK6" s="208"/>
      <c r="BL6" s="208"/>
      <c r="BM6" s="41" t="s">
        <v>70</v>
      </c>
      <c r="BN6" s="41" t="s">
        <v>71</v>
      </c>
      <c r="BO6" s="41" t="s">
        <v>73</v>
      </c>
      <c r="BP6" s="41" t="s">
        <v>74</v>
      </c>
      <c r="BQ6" s="210"/>
      <c r="BR6" s="212"/>
    </row>
    <row r="7" spans="1:70" ht="12.75">
      <c r="A7" s="42">
        <v>1</v>
      </c>
      <c r="B7" s="3">
        <v>1</v>
      </c>
      <c r="C7" s="4" t="s">
        <v>3</v>
      </c>
      <c r="D7" s="4" t="s">
        <v>4</v>
      </c>
      <c r="E7" s="4"/>
      <c r="F7" s="110">
        <v>7</v>
      </c>
      <c r="G7" s="110">
        <v>5</v>
      </c>
      <c r="H7" s="110">
        <v>6</v>
      </c>
      <c r="I7" s="32">
        <v>8</v>
      </c>
      <c r="J7" s="166">
        <f>SUM(F7:H7)/3*0.3+I7*0.7</f>
        <v>7.3999999999999995</v>
      </c>
      <c r="K7" s="111">
        <v>8</v>
      </c>
      <c r="L7" s="111">
        <v>8</v>
      </c>
      <c r="M7" s="111">
        <v>7</v>
      </c>
      <c r="N7" s="138">
        <v>8</v>
      </c>
      <c r="O7" s="139">
        <v>7</v>
      </c>
      <c r="P7" s="140">
        <f>(SUM(K7:N7)/4*0.3+O7*0.7)</f>
        <v>7.225</v>
      </c>
      <c r="Q7" s="42">
        <v>1</v>
      </c>
      <c r="R7" s="3">
        <v>1</v>
      </c>
      <c r="S7" s="4" t="s">
        <v>3</v>
      </c>
      <c r="T7" s="4" t="s">
        <v>4</v>
      </c>
      <c r="U7" s="4"/>
      <c r="V7" s="125">
        <v>7</v>
      </c>
      <c r="W7" s="125">
        <v>7</v>
      </c>
      <c r="X7" s="125">
        <v>7</v>
      </c>
      <c r="Y7" s="126">
        <v>6</v>
      </c>
      <c r="Z7" s="31">
        <f aca="true" t="shared" si="0" ref="Z7:Z56">(SUM(V7:X7)/3*0.3+Y7*0.7)</f>
        <v>6.299999999999999</v>
      </c>
      <c r="AA7" s="127">
        <v>6</v>
      </c>
      <c r="AB7" s="127">
        <v>6</v>
      </c>
      <c r="AC7" s="127">
        <v>6</v>
      </c>
      <c r="AD7" s="127">
        <v>7</v>
      </c>
      <c r="AE7" s="11">
        <v>6</v>
      </c>
      <c r="AF7" s="59">
        <f>(SUM(AA7:AD7)/4*0.3+AE7*0.7)</f>
        <v>6.074999999999999</v>
      </c>
      <c r="AG7" s="42">
        <v>1</v>
      </c>
      <c r="AH7" s="3">
        <v>1</v>
      </c>
      <c r="AI7" s="4" t="s">
        <v>3</v>
      </c>
      <c r="AJ7" s="4" t="s">
        <v>4</v>
      </c>
      <c r="AK7" s="4"/>
      <c r="AL7" s="127">
        <v>7</v>
      </c>
      <c r="AM7" s="127">
        <v>6</v>
      </c>
      <c r="AN7" s="127">
        <v>7</v>
      </c>
      <c r="AO7" s="127">
        <v>5</v>
      </c>
      <c r="AP7" s="31">
        <f>(SUM(AL7:AN7)/3*0.3+AO7*0.7)</f>
        <v>5.5</v>
      </c>
      <c r="AQ7" s="127">
        <v>7</v>
      </c>
      <c r="AR7" s="127">
        <v>9</v>
      </c>
      <c r="AS7" s="127">
        <v>9</v>
      </c>
      <c r="AT7" s="146">
        <v>8</v>
      </c>
      <c r="AU7" s="59">
        <f>(SUM(AQ7:AS7)/3*0.3+AT7*0.7)</f>
        <v>8.1</v>
      </c>
      <c r="AV7" s="120">
        <v>9</v>
      </c>
      <c r="AW7" s="42">
        <v>1</v>
      </c>
      <c r="AX7" s="3">
        <v>1</v>
      </c>
      <c r="AY7" s="4" t="s">
        <v>3</v>
      </c>
      <c r="AZ7" s="4" t="s">
        <v>4</v>
      </c>
      <c r="BA7" s="4"/>
      <c r="BB7" s="127">
        <v>8</v>
      </c>
      <c r="BC7" s="127">
        <v>7</v>
      </c>
      <c r="BD7" s="127">
        <v>6</v>
      </c>
      <c r="BE7" s="127">
        <v>7</v>
      </c>
      <c r="BF7" s="31">
        <f>(SUM(BB7:BD7)/3*0.3+BE7*0.7)</f>
        <v>7</v>
      </c>
      <c r="BG7" s="120">
        <v>9</v>
      </c>
      <c r="BH7" s="42">
        <v>1</v>
      </c>
      <c r="BI7" s="3">
        <v>1</v>
      </c>
      <c r="BJ7" s="4" t="s">
        <v>3</v>
      </c>
      <c r="BK7" s="4" t="s">
        <v>4</v>
      </c>
      <c r="BL7" s="4"/>
      <c r="BM7" s="32"/>
      <c r="BN7" s="32"/>
      <c r="BO7" s="32"/>
      <c r="BP7" s="31"/>
      <c r="BQ7" s="170">
        <f>ROUND((J7*3+P7*4+Z7*3+AF7*4+AP7*3+AU7*3+BF7*3+BG7*2)/25,2)</f>
        <v>6.96</v>
      </c>
      <c r="BR7" s="172" t="str">
        <f>IF(BQ7&gt;=9,"XuÊt s¾c",IF(AND(BQ7&lt;9,BQ7&gt;=8),"Giái",IF(AND(BQ7&lt;8,BQ7&gt;=7),"Kh¸",IF(AND(BQ7&lt;7,BQ7&gt;=6),"TB Kh¸",IF(AND(BQ7&lt;6,BQ7&gt;=5),"Trung B×nh",IF(AND(BQ7&lt;5,BQ7&gt;=4),"YÕu","KÐm"))))))</f>
        <v>TB Kh¸</v>
      </c>
    </row>
    <row r="8" spans="1:70" ht="12.75">
      <c r="A8" s="43">
        <v>2</v>
      </c>
      <c r="B8" s="1">
        <v>2</v>
      </c>
      <c r="C8" s="2" t="s">
        <v>5</v>
      </c>
      <c r="D8" s="2" t="s">
        <v>6</v>
      </c>
      <c r="E8" s="2"/>
      <c r="F8" s="112">
        <v>10</v>
      </c>
      <c r="G8" s="112">
        <v>8</v>
      </c>
      <c r="H8" s="112">
        <v>9</v>
      </c>
      <c r="I8" s="35">
        <v>7</v>
      </c>
      <c r="J8" s="167">
        <f aca="true" t="shared" si="1" ref="J8:J56">SUM(F8:H8)/3*0.3+I8*0.7</f>
        <v>7.6</v>
      </c>
      <c r="K8" s="113">
        <v>4</v>
      </c>
      <c r="L8" s="113">
        <v>7</v>
      </c>
      <c r="M8" s="113">
        <v>6</v>
      </c>
      <c r="N8" s="118">
        <v>6</v>
      </c>
      <c r="O8" s="141">
        <v>7</v>
      </c>
      <c r="P8" s="142">
        <f aca="true" t="shared" si="2" ref="P8:P56">(SUM(K8:N8)/4*0.3+O8*0.7)</f>
        <v>6.624999999999999</v>
      </c>
      <c r="Q8" s="43">
        <v>2</v>
      </c>
      <c r="R8" s="1">
        <v>2</v>
      </c>
      <c r="S8" s="2" t="s">
        <v>5</v>
      </c>
      <c r="T8" s="2" t="s">
        <v>6</v>
      </c>
      <c r="U8" s="2"/>
      <c r="V8" s="128">
        <v>7</v>
      </c>
      <c r="W8" s="128">
        <v>7</v>
      </c>
      <c r="X8" s="128">
        <v>7</v>
      </c>
      <c r="Y8" s="129">
        <v>5</v>
      </c>
      <c r="Z8" s="34">
        <f t="shared" si="0"/>
        <v>5.6</v>
      </c>
      <c r="AA8" s="130">
        <v>6</v>
      </c>
      <c r="AB8" s="130">
        <v>6</v>
      </c>
      <c r="AC8" s="130">
        <v>8</v>
      </c>
      <c r="AD8" s="130">
        <v>7</v>
      </c>
      <c r="AE8" s="12">
        <v>5</v>
      </c>
      <c r="AF8" s="60">
        <f aca="true" t="shared" si="3" ref="AF8:AF56">(SUM(AA8:AD8)/4*0.3+AE8*0.7)</f>
        <v>5.525</v>
      </c>
      <c r="AG8" s="43">
        <v>2</v>
      </c>
      <c r="AH8" s="1">
        <v>2</v>
      </c>
      <c r="AI8" s="2" t="s">
        <v>5</v>
      </c>
      <c r="AJ8" s="2" t="s">
        <v>6</v>
      </c>
      <c r="AK8" s="2"/>
      <c r="AL8" s="130">
        <v>7</v>
      </c>
      <c r="AM8" s="130">
        <v>8</v>
      </c>
      <c r="AN8" s="130">
        <v>8</v>
      </c>
      <c r="AO8" s="130">
        <v>5</v>
      </c>
      <c r="AP8" s="34">
        <f aca="true" t="shared" si="4" ref="AP8:AP55">(SUM(AL8:AN8)/3*0.3+AO8*0.7)</f>
        <v>5.8</v>
      </c>
      <c r="AQ8" s="130">
        <v>7</v>
      </c>
      <c r="AR8" s="130">
        <v>8</v>
      </c>
      <c r="AS8" s="130">
        <v>8</v>
      </c>
      <c r="AT8" s="147">
        <v>4</v>
      </c>
      <c r="AU8" s="60">
        <f aca="true" t="shared" si="5" ref="AU8:AU56">(SUM(AQ8:AS8)/3*0.3+AT8*0.7)</f>
        <v>5.1</v>
      </c>
      <c r="AV8" s="121">
        <v>10</v>
      </c>
      <c r="AW8" s="43">
        <v>2</v>
      </c>
      <c r="AX8" s="1">
        <v>2</v>
      </c>
      <c r="AY8" s="2" t="s">
        <v>5</v>
      </c>
      <c r="AZ8" s="2" t="s">
        <v>6</v>
      </c>
      <c r="BA8" s="2"/>
      <c r="BB8" s="130">
        <v>7</v>
      </c>
      <c r="BC8" s="130">
        <v>7</v>
      </c>
      <c r="BD8" s="130">
        <v>7</v>
      </c>
      <c r="BE8" s="130">
        <v>7</v>
      </c>
      <c r="BF8" s="34">
        <f aca="true" t="shared" si="6" ref="BF8:BF56">(SUM(BB8:BD8)/3*0.3+BE8*0.7)</f>
        <v>7</v>
      </c>
      <c r="BG8" s="121">
        <v>10</v>
      </c>
      <c r="BH8" s="43">
        <v>2</v>
      </c>
      <c r="BI8" s="1">
        <v>2</v>
      </c>
      <c r="BJ8" s="2" t="s">
        <v>5</v>
      </c>
      <c r="BK8" s="2" t="s">
        <v>6</v>
      </c>
      <c r="BL8" s="2"/>
      <c r="BM8" s="35"/>
      <c r="BN8" s="35"/>
      <c r="BO8" s="35"/>
      <c r="BP8" s="34"/>
      <c r="BQ8" s="173">
        <f aca="true" t="shared" si="7" ref="BQ8:BQ56">ROUND((J8*3+P8*4+Z8*3+AF8*4+AP8*3+AU8*3+BF8*3+BG8*2)/25,2)</f>
        <v>6.48</v>
      </c>
      <c r="BR8" s="174" t="str">
        <f aca="true" t="shared" si="8" ref="BR8:BR56">IF(BQ8&gt;=9,"XuÊt s¾c",IF(AND(BQ8&lt;9,BQ8&gt;=8),"Giái",IF(AND(BQ8&lt;8,BQ8&gt;=7),"Kh¸",IF(AND(BQ8&lt;7,BQ8&gt;=6),"TB Kh¸",IF(AND(BQ8&lt;6,BQ8&gt;=5),"Trung B×nh",IF(AND(BQ8&lt;5,BQ8&gt;=4),"YÕu","KÐm"))))))</f>
        <v>TB Kh¸</v>
      </c>
    </row>
    <row r="9" spans="1:70" ht="12.75">
      <c r="A9" s="43">
        <v>3</v>
      </c>
      <c r="B9" s="1">
        <v>3</v>
      </c>
      <c r="C9" s="2" t="s">
        <v>7</v>
      </c>
      <c r="D9" s="2" t="s">
        <v>8</v>
      </c>
      <c r="E9" s="2"/>
      <c r="F9" s="112">
        <v>10</v>
      </c>
      <c r="G9" s="112">
        <v>8</v>
      </c>
      <c r="H9" s="112">
        <v>6</v>
      </c>
      <c r="I9" s="35">
        <v>7</v>
      </c>
      <c r="J9" s="167">
        <f t="shared" si="1"/>
        <v>7.299999999999999</v>
      </c>
      <c r="K9" s="113">
        <v>5</v>
      </c>
      <c r="L9" s="113">
        <v>6</v>
      </c>
      <c r="M9" s="113">
        <v>7</v>
      </c>
      <c r="N9" s="118">
        <v>7</v>
      </c>
      <c r="O9" s="141">
        <v>6</v>
      </c>
      <c r="P9" s="142">
        <f t="shared" si="2"/>
        <v>6.074999999999999</v>
      </c>
      <c r="Q9" s="43">
        <v>3</v>
      </c>
      <c r="R9" s="1">
        <v>3</v>
      </c>
      <c r="S9" s="2" t="s">
        <v>7</v>
      </c>
      <c r="T9" s="2" t="s">
        <v>8</v>
      </c>
      <c r="U9" s="2"/>
      <c r="V9" s="128">
        <v>7</v>
      </c>
      <c r="W9" s="128">
        <v>8</v>
      </c>
      <c r="X9" s="128">
        <v>8</v>
      </c>
      <c r="Y9" s="129">
        <v>7</v>
      </c>
      <c r="Z9" s="34">
        <f t="shared" si="0"/>
        <v>7.199999999999999</v>
      </c>
      <c r="AA9" s="130">
        <v>6</v>
      </c>
      <c r="AB9" s="130">
        <v>7</v>
      </c>
      <c r="AC9" s="130">
        <v>7</v>
      </c>
      <c r="AD9" s="130">
        <v>6</v>
      </c>
      <c r="AE9" s="12">
        <v>6</v>
      </c>
      <c r="AF9" s="60">
        <f t="shared" si="3"/>
        <v>6.1499999999999995</v>
      </c>
      <c r="AG9" s="43">
        <v>3</v>
      </c>
      <c r="AH9" s="1">
        <v>3</v>
      </c>
      <c r="AI9" s="2" t="s">
        <v>7</v>
      </c>
      <c r="AJ9" s="2" t="s">
        <v>8</v>
      </c>
      <c r="AK9" s="2"/>
      <c r="AL9" s="130">
        <v>6</v>
      </c>
      <c r="AM9" s="130">
        <v>6</v>
      </c>
      <c r="AN9" s="130">
        <v>6</v>
      </c>
      <c r="AO9" s="130">
        <v>5</v>
      </c>
      <c r="AP9" s="34">
        <f t="shared" si="4"/>
        <v>5.3</v>
      </c>
      <c r="AQ9" s="130">
        <v>7</v>
      </c>
      <c r="AR9" s="130">
        <v>8</v>
      </c>
      <c r="AS9" s="130">
        <v>8</v>
      </c>
      <c r="AT9" s="147">
        <v>7</v>
      </c>
      <c r="AU9" s="60">
        <f t="shared" si="5"/>
        <v>7.199999999999999</v>
      </c>
      <c r="AV9" s="121">
        <v>10</v>
      </c>
      <c r="AW9" s="43">
        <v>3</v>
      </c>
      <c r="AX9" s="1">
        <v>3</v>
      </c>
      <c r="AY9" s="2" t="s">
        <v>7</v>
      </c>
      <c r="AZ9" s="2" t="s">
        <v>8</v>
      </c>
      <c r="BA9" s="2"/>
      <c r="BB9" s="130">
        <v>8</v>
      </c>
      <c r="BC9" s="130">
        <v>7</v>
      </c>
      <c r="BD9" s="130">
        <v>7</v>
      </c>
      <c r="BE9" s="130">
        <v>7</v>
      </c>
      <c r="BF9" s="34">
        <f t="shared" si="6"/>
        <v>7.1</v>
      </c>
      <c r="BG9" s="121">
        <v>10</v>
      </c>
      <c r="BH9" s="43">
        <v>3</v>
      </c>
      <c r="BI9" s="1">
        <v>3</v>
      </c>
      <c r="BJ9" s="2" t="s">
        <v>7</v>
      </c>
      <c r="BK9" s="2" t="s">
        <v>8</v>
      </c>
      <c r="BL9" s="2"/>
      <c r="BM9" s="35"/>
      <c r="BN9" s="35"/>
      <c r="BO9" s="35"/>
      <c r="BP9" s="34"/>
      <c r="BQ9" s="173">
        <f t="shared" si="7"/>
        <v>6.85</v>
      </c>
      <c r="BR9" s="174" t="str">
        <f t="shared" si="8"/>
        <v>TB Kh¸</v>
      </c>
    </row>
    <row r="10" spans="1:70" ht="12.75">
      <c r="A10" s="43">
        <v>4</v>
      </c>
      <c r="B10" s="1">
        <v>4</v>
      </c>
      <c r="C10" s="2" t="s">
        <v>9</v>
      </c>
      <c r="D10" s="2" t="s">
        <v>8</v>
      </c>
      <c r="E10" s="2"/>
      <c r="F10" s="112">
        <v>10</v>
      </c>
      <c r="G10" s="112">
        <v>4</v>
      </c>
      <c r="H10" s="112">
        <v>8</v>
      </c>
      <c r="I10" s="35">
        <v>8</v>
      </c>
      <c r="J10" s="167">
        <f t="shared" si="1"/>
        <v>7.799999999999999</v>
      </c>
      <c r="K10" s="113">
        <v>7</v>
      </c>
      <c r="L10" s="113">
        <v>7</v>
      </c>
      <c r="M10" s="113">
        <v>7</v>
      </c>
      <c r="N10" s="118">
        <v>6</v>
      </c>
      <c r="O10" s="141">
        <v>6</v>
      </c>
      <c r="P10" s="142">
        <f t="shared" si="2"/>
        <v>6.225</v>
      </c>
      <c r="Q10" s="43">
        <v>4</v>
      </c>
      <c r="R10" s="1">
        <v>4</v>
      </c>
      <c r="S10" s="2" t="s">
        <v>9</v>
      </c>
      <c r="T10" s="2" t="s">
        <v>8</v>
      </c>
      <c r="U10" s="2"/>
      <c r="V10" s="128">
        <v>7</v>
      </c>
      <c r="W10" s="128">
        <v>8</v>
      </c>
      <c r="X10" s="128">
        <v>8</v>
      </c>
      <c r="Y10" s="129">
        <v>7</v>
      </c>
      <c r="Z10" s="34">
        <f t="shared" si="0"/>
        <v>7.199999999999999</v>
      </c>
      <c r="AA10" s="130">
        <v>5</v>
      </c>
      <c r="AB10" s="130">
        <v>7</v>
      </c>
      <c r="AC10" s="130">
        <v>6</v>
      </c>
      <c r="AD10" s="130">
        <v>7</v>
      </c>
      <c r="AE10" s="12">
        <v>8</v>
      </c>
      <c r="AF10" s="60">
        <f t="shared" si="3"/>
        <v>7.475</v>
      </c>
      <c r="AG10" s="43">
        <v>4</v>
      </c>
      <c r="AH10" s="1">
        <v>4</v>
      </c>
      <c r="AI10" s="2" t="s">
        <v>9</v>
      </c>
      <c r="AJ10" s="2" t="s">
        <v>8</v>
      </c>
      <c r="AK10" s="2"/>
      <c r="AL10" s="130">
        <v>8</v>
      </c>
      <c r="AM10" s="130">
        <v>7</v>
      </c>
      <c r="AN10" s="130">
        <v>8</v>
      </c>
      <c r="AO10" s="130">
        <v>4</v>
      </c>
      <c r="AP10" s="34">
        <f t="shared" si="4"/>
        <v>5.1</v>
      </c>
      <c r="AQ10" s="130">
        <v>7</v>
      </c>
      <c r="AR10" s="130">
        <v>8</v>
      </c>
      <c r="AS10" s="130">
        <v>7</v>
      </c>
      <c r="AT10" s="147">
        <v>7</v>
      </c>
      <c r="AU10" s="60">
        <f t="shared" si="5"/>
        <v>7.1</v>
      </c>
      <c r="AV10" s="121">
        <v>9</v>
      </c>
      <c r="AW10" s="43">
        <v>4</v>
      </c>
      <c r="AX10" s="1">
        <v>4</v>
      </c>
      <c r="AY10" s="2" t="s">
        <v>9</v>
      </c>
      <c r="AZ10" s="2" t="s">
        <v>8</v>
      </c>
      <c r="BA10" s="2"/>
      <c r="BB10" s="130">
        <v>7</v>
      </c>
      <c r="BC10" s="130">
        <v>8</v>
      </c>
      <c r="BD10" s="130">
        <v>7</v>
      </c>
      <c r="BE10" s="130">
        <v>8</v>
      </c>
      <c r="BF10" s="34">
        <f t="shared" si="6"/>
        <v>7.799999999999999</v>
      </c>
      <c r="BG10" s="121">
        <v>9</v>
      </c>
      <c r="BH10" s="43">
        <v>4</v>
      </c>
      <c r="BI10" s="1">
        <v>4</v>
      </c>
      <c r="BJ10" s="2" t="s">
        <v>9</v>
      </c>
      <c r="BK10" s="2" t="s">
        <v>8</v>
      </c>
      <c r="BL10" s="2"/>
      <c r="BM10" s="35"/>
      <c r="BN10" s="35"/>
      <c r="BO10" s="35"/>
      <c r="BP10" s="34"/>
      <c r="BQ10" s="173">
        <f t="shared" si="7"/>
        <v>7.11</v>
      </c>
      <c r="BR10" s="174" t="str">
        <f t="shared" si="8"/>
        <v>Kh¸</v>
      </c>
    </row>
    <row r="11" spans="1:70" ht="12.75">
      <c r="A11" s="43">
        <v>5</v>
      </c>
      <c r="B11" s="1">
        <v>6</v>
      </c>
      <c r="C11" s="2" t="s">
        <v>138</v>
      </c>
      <c r="D11" s="2" t="s">
        <v>11</v>
      </c>
      <c r="E11" s="2"/>
      <c r="F11" s="118">
        <v>10</v>
      </c>
      <c r="G11" s="118">
        <v>6</v>
      </c>
      <c r="H11" s="118">
        <v>7</v>
      </c>
      <c r="I11" s="35">
        <v>9</v>
      </c>
      <c r="J11" s="167">
        <f t="shared" si="1"/>
        <v>8.6</v>
      </c>
      <c r="K11" s="113">
        <v>8</v>
      </c>
      <c r="L11" s="113">
        <v>8</v>
      </c>
      <c r="M11" s="113">
        <v>7</v>
      </c>
      <c r="N11" s="118">
        <v>6</v>
      </c>
      <c r="O11" s="141">
        <v>8</v>
      </c>
      <c r="P11" s="142">
        <f t="shared" si="2"/>
        <v>7.7749999999999995</v>
      </c>
      <c r="Q11" s="43">
        <v>5</v>
      </c>
      <c r="R11" s="1">
        <v>6</v>
      </c>
      <c r="S11" s="2" t="s">
        <v>138</v>
      </c>
      <c r="T11" s="2" t="s">
        <v>11</v>
      </c>
      <c r="U11" s="2"/>
      <c r="V11" s="128">
        <v>7</v>
      </c>
      <c r="W11" s="128">
        <v>7</v>
      </c>
      <c r="X11" s="128">
        <v>7</v>
      </c>
      <c r="Y11" s="129">
        <v>8</v>
      </c>
      <c r="Z11" s="34">
        <f t="shared" si="0"/>
        <v>7.699999999999999</v>
      </c>
      <c r="AA11" s="130">
        <v>6</v>
      </c>
      <c r="AB11" s="130">
        <v>5</v>
      </c>
      <c r="AC11" s="130">
        <v>6</v>
      </c>
      <c r="AD11" s="130">
        <v>7</v>
      </c>
      <c r="AE11" s="12">
        <v>8</v>
      </c>
      <c r="AF11" s="60">
        <f t="shared" si="3"/>
        <v>7.3999999999999995</v>
      </c>
      <c r="AG11" s="43">
        <v>5</v>
      </c>
      <c r="AH11" s="1">
        <v>6</v>
      </c>
      <c r="AI11" s="2" t="s">
        <v>138</v>
      </c>
      <c r="AJ11" s="2" t="s">
        <v>11</v>
      </c>
      <c r="AK11" s="2"/>
      <c r="AL11" s="130">
        <v>8</v>
      </c>
      <c r="AM11" s="130">
        <v>8</v>
      </c>
      <c r="AN11" s="130">
        <v>8</v>
      </c>
      <c r="AO11" s="130">
        <v>7</v>
      </c>
      <c r="AP11" s="34">
        <f t="shared" si="4"/>
        <v>7.299999999999999</v>
      </c>
      <c r="AQ11" s="130">
        <v>7</v>
      </c>
      <c r="AR11" s="130">
        <v>6</v>
      </c>
      <c r="AS11" s="130">
        <v>8</v>
      </c>
      <c r="AT11" s="147">
        <v>8</v>
      </c>
      <c r="AU11" s="60">
        <f t="shared" si="5"/>
        <v>7.699999999999999</v>
      </c>
      <c r="AV11" s="121">
        <v>9</v>
      </c>
      <c r="AW11" s="43">
        <v>5</v>
      </c>
      <c r="AX11" s="1">
        <v>6</v>
      </c>
      <c r="AY11" s="2" t="s">
        <v>138</v>
      </c>
      <c r="AZ11" s="2" t="s">
        <v>11</v>
      </c>
      <c r="BA11" s="2"/>
      <c r="BB11" s="130">
        <v>8</v>
      </c>
      <c r="BC11" s="130">
        <v>7</v>
      </c>
      <c r="BD11" s="130">
        <v>7</v>
      </c>
      <c r="BE11" s="130">
        <v>7</v>
      </c>
      <c r="BF11" s="34">
        <f t="shared" si="6"/>
        <v>7.1</v>
      </c>
      <c r="BG11" s="121">
        <v>9</v>
      </c>
      <c r="BH11" s="43">
        <v>5</v>
      </c>
      <c r="BI11" s="1">
        <v>6</v>
      </c>
      <c r="BJ11" s="2" t="s">
        <v>138</v>
      </c>
      <c r="BK11" s="2" t="s">
        <v>11</v>
      </c>
      <c r="BL11" s="2"/>
      <c r="BM11" s="35"/>
      <c r="BN11" s="35"/>
      <c r="BO11" s="35"/>
      <c r="BP11" s="34"/>
      <c r="BQ11" s="173">
        <f t="shared" si="7"/>
        <v>7.76</v>
      </c>
      <c r="BR11" s="174" t="str">
        <f t="shared" si="8"/>
        <v>Kh¸</v>
      </c>
    </row>
    <row r="12" spans="1:70" ht="12.75">
      <c r="A12" s="43">
        <v>6</v>
      </c>
      <c r="B12" s="1">
        <v>7</v>
      </c>
      <c r="C12" s="2" t="s">
        <v>12</v>
      </c>
      <c r="D12" s="2" t="s">
        <v>11</v>
      </c>
      <c r="E12" s="2"/>
      <c r="F12" s="112">
        <v>8</v>
      </c>
      <c r="G12" s="112">
        <v>7</v>
      </c>
      <c r="H12" s="112">
        <v>10</v>
      </c>
      <c r="I12" s="35">
        <v>8</v>
      </c>
      <c r="J12" s="167">
        <f t="shared" si="1"/>
        <v>8.1</v>
      </c>
      <c r="K12" s="113">
        <v>5</v>
      </c>
      <c r="L12" s="113">
        <v>7</v>
      </c>
      <c r="M12" s="113">
        <v>8</v>
      </c>
      <c r="N12" s="118">
        <v>7</v>
      </c>
      <c r="O12" s="141">
        <v>8</v>
      </c>
      <c r="P12" s="142">
        <f t="shared" si="2"/>
        <v>7.625</v>
      </c>
      <c r="Q12" s="43">
        <v>6</v>
      </c>
      <c r="R12" s="1">
        <v>7</v>
      </c>
      <c r="S12" s="2" t="s">
        <v>12</v>
      </c>
      <c r="T12" s="2" t="s">
        <v>11</v>
      </c>
      <c r="U12" s="2"/>
      <c r="V12" s="128">
        <v>8</v>
      </c>
      <c r="W12" s="128">
        <v>9</v>
      </c>
      <c r="X12" s="128">
        <v>9</v>
      </c>
      <c r="Y12" s="129">
        <v>7</v>
      </c>
      <c r="Z12" s="34">
        <f t="shared" si="0"/>
        <v>7.499999999999999</v>
      </c>
      <c r="AA12" s="130">
        <v>6</v>
      </c>
      <c r="AB12" s="130">
        <v>7</v>
      </c>
      <c r="AC12" s="130">
        <v>7</v>
      </c>
      <c r="AD12" s="130">
        <v>8</v>
      </c>
      <c r="AE12" s="12">
        <v>7</v>
      </c>
      <c r="AF12" s="60">
        <f t="shared" si="3"/>
        <v>7</v>
      </c>
      <c r="AG12" s="43">
        <v>6</v>
      </c>
      <c r="AH12" s="1">
        <v>7</v>
      </c>
      <c r="AI12" s="2" t="s">
        <v>12</v>
      </c>
      <c r="AJ12" s="2" t="s">
        <v>11</v>
      </c>
      <c r="AK12" s="2"/>
      <c r="AL12" s="130">
        <v>8</v>
      </c>
      <c r="AM12" s="130">
        <v>8</v>
      </c>
      <c r="AN12" s="130">
        <v>8</v>
      </c>
      <c r="AO12" s="130">
        <v>7</v>
      </c>
      <c r="AP12" s="34">
        <f t="shared" si="4"/>
        <v>7.299999999999999</v>
      </c>
      <c r="AQ12" s="130">
        <v>8</v>
      </c>
      <c r="AR12" s="130">
        <v>7</v>
      </c>
      <c r="AS12" s="130">
        <v>7</v>
      </c>
      <c r="AT12" s="147">
        <v>9</v>
      </c>
      <c r="AU12" s="60">
        <f t="shared" si="5"/>
        <v>8.5</v>
      </c>
      <c r="AV12" s="121">
        <v>10</v>
      </c>
      <c r="AW12" s="43">
        <v>6</v>
      </c>
      <c r="AX12" s="1">
        <v>7</v>
      </c>
      <c r="AY12" s="2" t="s">
        <v>12</v>
      </c>
      <c r="AZ12" s="2" t="s">
        <v>11</v>
      </c>
      <c r="BA12" s="2"/>
      <c r="BB12" s="130">
        <v>8</v>
      </c>
      <c r="BC12" s="130">
        <v>8</v>
      </c>
      <c r="BD12" s="130">
        <v>9</v>
      </c>
      <c r="BE12" s="130">
        <v>9</v>
      </c>
      <c r="BF12" s="34">
        <f t="shared" si="6"/>
        <v>8.8</v>
      </c>
      <c r="BG12" s="121">
        <v>10</v>
      </c>
      <c r="BH12" s="43">
        <v>6</v>
      </c>
      <c r="BI12" s="1">
        <v>7</v>
      </c>
      <c r="BJ12" s="2" t="s">
        <v>12</v>
      </c>
      <c r="BK12" s="2" t="s">
        <v>11</v>
      </c>
      <c r="BL12" s="2"/>
      <c r="BM12" s="35"/>
      <c r="BN12" s="35"/>
      <c r="BO12" s="35"/>
      <c r="BP12" s="34"/>
      <c r="BQ12" s="173">
        <f t="shared" si="7"/>
        <v>7.96</v>
      </c>
      <c r="BR12" s="174" t="str">
        <f t="shared" si="8"/>
        <v>Kh¸</v>
      </c>
    </row>
    <row r="13" spans="1:70" ht="12.75">
      <c r="A13" s="43">
        <v>7</v>
      </c>
      <c r="B13" s="1">
        <v>8</v>
      </c>
      <c r="C13" s="2" t="s">
        <v>13</v>
      </c>
      <c r="D13" s="2" t="s">
        <v>14</v>
      </c>
      <c r="E13" s="2"/>
      <c r="F13" s="112">
        <v>8</v>
      </c>
      <c r="G13" s="112">
        <v>8</v>
      </c>
      <c r="H13" s="112">
        <v>9</v>
      </c>
      <c r="I13" s="35">
        <v>9</v>
      </c>
      <c r="J13" s="167">
        <f t="shared" si="1"/>
        <v>8.8</v>
      </c>
      <c r="K13" s="113">
        <v>8</v>
      </c>
      <c r="L13" s="113">
        <v>8</v>
      </c>
      <c r="M13" s="113">
        <v>8</v>
      </c>
      <c r="N13" s="118">
        <v>6</v>
      </c>
      <c r="O13" s="141">
        <v>6</v>
      </c>
      <c r="P13" s="142">
        <f t="shared" si="2"/>
        <v>6.449999999999999</v>
      </c>
      <c r="Q13" s="43">
        <v>7</v>
      </c>
      <c r="R13" s="1">
        <v>8</v>
      </c>
      <c r="S13" s="2" t="s">
        <v>13</v>
      </c>
      <c r="T13" s="2" t="s">
        <v>14</v>
      </c>
      <c r="U13" s="2"/>
      <c r="V13" s="128">
        <v>8</v>
      </c>
      <c r="W13" s="128">
        <v>8</v>
      </c>
      <c r="X13" s="128">
        <v>8</v>
      </c>
      <c r="Y13" s="129">
        <v>7</v>
      </c>
      <c r="Z13" s="34">
        <f t="shared" si="0"/>
        <v>7.299999999999999</v>
      </c>
      <c r="AA13" s="130">
        <v>5</v>
      </c>
      <c r="AB13" s="130">
        <v>7</v>
      </c>
      <c r="AC13" s="130">
        <v>6</v>
      </c>
      <c r="AD13" s="130">
        <v>8</v>
      </c>
      <c r="AE13" s="12">
        <v>8</v>
      </c>
      <c r="AF13" s="60">
        <f t="shared" si="3"/>
        <v>7.55</v>
      </c>
      <c r="AG13" s="43">
        <v>7</v>
      </c>
      <c r="AH13" s="1">
        <v>8</v>
      </c>
      <c r="AI13" s="2" t="s">
        <v>13</v>
      </c>
      <c r="AJ13" s="2" t="s">
        <v>14</v>
      </c>
      <c r="AK13" s="2"/>
      <c r="AL13" s="130">
        <v>8</v>
      </c>
      <c r="AM13" s="130">
        <v>7</v>
      </c>
      <c r="AN13" s="130">
        <v>8</v>
      </c>
      <c r="AO13" s="130">
        <v>9</v>
      </c>
      <c r="AP13" s="34">
        <f t="shared" si="4"/>
        <v>8.6</v>
      </c>
      <c r="AQ13" s="130">
        <v>7</v>
      </c>
      <c r="AR13" s="130">
        <v>8</v>
      </c>
      <c r="AS13" s="130">
        <v>7</v>
      </c>
      <c r="AT13" s="147">
        <v>7</v>
      </c>
      <c r="AU13" s="60">
        <f t="shared" si="5"/>
        <v>7.1</v>
      </c>
      <c r="AV13" s="121">
        <v>10</v>
      </c>
      <c r="AW13" s="43">
        <v>7</v>
      </c>
      <c r="AX13" s="1">
        <v>8</v>
      </c>
      <c r="AY13" s="2" t="s">
        <v>13</v>
      </c>
      <c r="AZ13" s="2" t="s">
        <v>14</v>
      </c>
      <c r="BA13" s="2"/>
      <c r="BB13" s="130">
        <v>8</v>
      </c>
      <c r="BC13" s="130">
        <v>7</v>
      </c>
      <c r="BD13" s="130">
        <v>7</v>
      </c>
      <c r="BE13" s="130">
        <v>9</v>
      </c>
      <c r="BF13" s="34">
        <f t="shared" si="6"/>
        <v>8.5</v>
      </c>
      <c r="BG13" s="121">
        <v>10</v>
      </c>
      <c r="BH13" s="43">
        <v>7</v>
      </c>
      <c r="BI13" s="1">
        <v>8</v>
      </c>
      <c r="BJ13" s="2" t="s">
        <v>13</v>
      </c>
      <c r="BK13" s="2" t="s">
        <v>14</v>
      </c>
      <c r="BL13" s="2"/>
      <c r="BM13" s="35"/>
      <c r="BN13" s="35"/>
      <c r="BO13" s="35"/>
      <c r="BP13" s="34"/>
      <c r="BQ13" s="173">
        <f t="shared" si="7"/>
        <v>7.88</v>
      </c>
      <c r="BR13" s="174" t="str">
        <f t="shared" si="8"/>
        <v>Kh¸</v>
      </c>
    </row>
    <row r="14" spans="1:70" ht="12.75">
      <c r="A14" s="43">
        <v>8</v>
      </c>
      <c r="B14" s="1">
        <v>9</v>
      </c>
      <c r="C14" s="2" t="s">
        <v>15</v>
      </c>
      <c r="D14" s="2" t="s">
        <v>14</v>
      </c>
      <c r="E14" s="2"/>
      <c r="F14" s="112">
        <v>7</v>
      </c>
      <c r="G14" s="112">
        <v>6</v>
      </c>
      <c r="H14" s="112">
        <v>6</v>
      </c>
      <c r="I14" s="35">
        <v>8</v>
      </c>
      <c r="J14" s="167">
        <f t="shared" si="1"/>
        <v>7.5</v>
      </c>
      <c r="K14" s="113">
        <v>4</v>
      </c>
      <c r="L14" s="113">
        <v>6</v>
      </c>
      <c r="M14" s="113">
        <v>7</v>
      </c>
      <c r="N14" s="118">
        <v>0</v>
      </c>
      <c r="O14" s="141">
        <v>7</v>
      </c>
      <c r="P14" s="142">
        <f t="shared" si="2"/>
        <v>6.174999999999999</v>
      </c>
      <c r="Q14" s="43">
        <v>8</v>
      </c>
      <c r="R14" s="1">
        <v>9</v>
      </c>
      <c r="S14" s="2" t="s">
        <v>15</v>
      </c>
      <c r="T14" s="2" t="s">
        <v>14</v>
      </c>
      <c r="U14" s="2"/>
      <c r="V14" s="128">
        <v>8</v>
      </c>
      <c r="W14" s="128">
        <v>7</v>
      </c>
      <c r="X14" s="128">
        <v>7</v>
      </c>
      <c r="Y14" s="129">
        <v>7</v>
      </c>
      <c r="Z14" s="34">
        <f t="shared" si="0"/>
        <v>7.1</v>
      </c>
      <c r="AA14" s="130">
        <v>6</v>
      </c>
      <c r="AB14" s="130">
        <v>6</v>
      </c>
      <c r="AC14" s="130">
        <v>6</v>
      </c>
      <c r="AD14" s="130">
        <v>7</v>
      </c>
      <c r="AE14" s="12">
        <v>7</v>
      </c>
      <c r="AF14" s="60">
        <f t="shared" si="3"/>
        <v>6.7749999999999995</v>
      </c>
      <c r="AG14" s="43">
        <v>8</v>
      </c>
      <c r="AH14" s="1">
        <v>9</v>
      </c>
      <c r="AI14" s="2" t="s">
        <v>15</v>
      </c>
      <c r="AJ14" s="2" t="s">
        <v>14</v>
      </c>
      <c r="AK14" s="2"/>
      <c r="AL14" s="130">
        <v>8</v>
      </c>
      <c r="AM14" s="130">
        <v>8</v>
      </c>
      <c r="AN14" s="130">
        <v>8</v>
      </c>
      <c r="AO14" s="130">
        <v>8</v>
      </c>
      <c r="AP14" s="34">
        <f t="shared" si="4"/>
        <v>8</v>
      </c>
      <c r="AQ14" s="130">
        <v>7</v>
      </c>
      <c r="AR14" s="130">
        <v>8</v>
      </c>
      <c r="AS14" s="130">
        <v>8</v>
      </c>
      <c r="AT14" s="147">
        <v>8</v>
      </c>
      <c r="AU14" s="60">
        <f t="shared" si="5"/>
        <v>7.8999999999999995</v>
      </c>
      <c r="AV14" s="121">
        <v>9</v>
      </c>
      <c r="AW14" s="43">
        <v>8</v>
      </c>
      <c r="AX14" s="1">
        <v>9</v>
      </c>
      <c r="AY14" s="2" t="s">
        <v>15</v>
      </c>
      <c r="AZ14" s="2" t="s">
        <v>14</v>
      </c>
      <c r="BA14" s="2"/>
      <c r="BB14" s="130">
        <v>7</v>
      </c>
      <c r="BC14" s="130">
        <v>6</v>
      </c>
      <c r="BD14" s="130">
        <v>7</v>
      </c>
      <c r="BE14" s="130">
        <v>7</v>
      </c>
      <c r="BF14" s="34">
        <f t="shared" si="6"/>
        <v>6.8999999999999995</v>
      </c>
      <c r="BG14" s="121">
        <v>9</v>
      </c>
      <c r="BH14" s="43">
        <v>8</v>
      </c>
      <c r="BI14" s="1">
        <v>9</v>
      </c>
      <c r="BJ14" s="2" t="s">
        <v>15</v>
      </c>
      <c r="BK14" s="2" t="s">
        <v>14</v>
      </c>
      <c r="BL14" s="2"/>
      <c r="BM14" s="35"/>
      <c r="BN14" s="35"/>
      <c r="BO14" s="35"/>
      <c r="BP14" s="34"/>
      <c r="BQ14" s="173">
        <f t="shared" si="7"/>
        <v>7.28</v>
      </c>
      <c r="BR14" s="174" t="str">
        <f t="shared" si="8"/>
        <v>Kh¸</v>
      </c>
    </row>
    <row r="15" spans="1:70" ht="12.75">
      <c r="A15" s="43">
        <v>9</v>
      </c>
      <c r="B15" s="1">
        <v>10</v>
      </c>
      <c r="C15" s="2" t="s">
        <v>9</v>
      </c>
      <c r="D15" s="2" t="s">
        <v>16</v>
      </c>
      <c r="E15" s="2"/>
      <c r="F15" s="112">
        <v>7</v>
      </c>
      <c r="G15" s="112">
        <v>8</v>
      </c>
      <c r="H15" s="112">
        <v>10</v>
      </c>
      <c r="I15" s="35">
        <v>9</v>
      </c>
      <c r="J15" s="167">
        <f t="shared" si="1"/>
        <v>8.8</v>
      </c>
      <c r="K15" s="113">
        <v>8</v>
      </c>
      <c r="L15" s="113">
        <v>8</v>
      </c>
      <c r="M15" s="113">
        <v>8</v>
      </c>
      <c r="N15" s="118">
        <v>7</v>
      </c>
      <c r="O15" s="141">
        <v>8</v>
      </c>
      <c r="P15" s="142">
        <f t="shared" si="2"/>
        <v>7.924999999999999</v>
      </c>
      <c r="Q15" s="43">
        <v>9</v>
      </c>
      <c r="R15" s="1">
        <v>10</v>
      </c>
      <c r="S15" s="2" t="s">
        <v>9</v>
      </c>
      <c r="T15" s="2" t="s">
        <v>16</v>
      </c>
      <c r="U15" s="2"/>
      <c r="V15" s="128">
        <v>7</v>
      </c>
      <c r="W15" s="128">
        <v>8</v>
      </c>
      <c r="X15" s="128">
        <v>8</v>
      </c>
      <c r="Y15" s="129">
        <v>8</v>
      </c>
      <c r="Z15" s="34">
        <f t="shared" si="0"/>
        <v>7.8999999999999995</v>
      </c>
      <c r="AA15" s="130">
        <v>6</v>
      </c>
      <c r="AB15" s="130">
        <v>6</v>
      </c>
      <c r="AC15" s="130">
        <v>7</v>
      </c>
      <c r="AD15" s="130">
        <v>8</v>
      </c>
      <c r="AE15" s="12">
        <v>7</v>
      </c>
      <c r="AF15" s="60">
        <f t="shared" si="3"/>
        <v>6.924999999999999</v>
      </c>
      <c r="AG15" s="43">
        <v>9</v>
      </c>
      <c r="AH15" s="1">
        <v>10</v>
      </c>
      <c r="AI15" s="2" t="s">
        <v>9</v>
      </c>
      <c r="AJ15" s="2" t="s">
        <v>16</v>
      </c>
      <c r="AK15" s="2"/>
      <c r="AL15" s="130">
        <v>7</v>
      </c>
      <c r="AM15" s="130">
        <v>8</v>
      </c>
      <c r="AN15" s="130">
        <v>8</v>
      </c>
      <c r="AO15" s="130">
        <v>8</v>
      </c>
      <c r="AP15" s="34">
        <f t="shared" si="4"/>
        <v>7.8999999999999995</v>
      </c>
      <c r="AQ15" s="130">
        <v>7</v>
      </c>
      <c r="AR15" s="130">
        <v>7</v>
      </c>
      <c r="AS15" s="130">
        <v>8</v>
      </c>
      <c r="AT15" s="147">
        <v>9</v>
      </c>
      <c r="AU15" s="60">
        <f t="shared" si="5"/>
        <v>8.5</v>
      </c>
      <c r="AV15" s="121">
        <v>10</v>
      </c>
      <c r="AW15" s="43">
        <v>9</v>
      </c>
      <c r="AX15" s="1">
        <v>10</v>
      </c>
      <c r="AY15" s="2" t="s">
        <v>9</v>
      </c>
      <c r="AZ15" s="2" t="s">
        <v>16</v>
      </c>
      <c r="BA15" s="2"/>
      <c r="BB15" s="130">
        <v>7</v>
      </c>
      <c r="BC15" s="130">
        <v>9</v>
      </c>
      <c r="BD15" s="130">
        <v>8</v>
      </c>
      <c r="BE15" s="130">
        <v>8</v>
      </c>
      <c r="BF15" s="34">
        <f t="shared" si="6"/>
        <v>8</v>
      </c>
      <c r="BG15" s="121">
        <v>10</v>
      </c>
      <c r="BH15" s="43">
        <v>9</v>
      </c>
      <c r="BI15" s="1">
        <v>10</v>
      </c>
      <c r="BJ15" s="2" t="s">
        <v>9</v>
      </c>
      <c r="BK15" s="2" t="s">
        <v>16</v>
      </c>
      <c r="BL15" s="2"/>
      <c r="BM15" s="35"/>
      <c r="BN15" s="35"/>
      <c r="BO15" s="35"/>
      <c r="BP15" s="34"/>
      <c r="BQ15" s="173">
        <f t="shared" si="7"/>
        <v>8.11</v>
      </c>
      <c r="BR15" s="174" t="str">
        <f t="shared" si="8"/>
        <v>Giái</v>
      </c>
    </row>
    <row r="16" spans="1:70" ht="12.75">
      <c r="A16" s="43">
        <v>10</v>
      </c>
      <c r="B16" s="1">
        <v>11</v>
      </c>
      <c r="C16" s="2" t="s">
        <v>10</v>
      </c>
      <c r="D16" s="2" t="s">
        <v>16</v>
      </c>
      <c r="E16" s="2"/>
      <c r="F16" s="112">
        <v>9</v>
      </c>
      <c r="G16" s="112">
        <v>8</v>
      </c>
      <c r="H16" s="112">
        <v>7</v>
      </c>
      <c r="I16" s="35">
        <v>9</v>
      </c>
      <c r="J16" s="167">
        <f t="shared" si="1"/>
        <v>8.7</v>
      </c>
      <c r="K16" s="113">
        <v>4</v>
      </c>
      <c r="L16" s="113">
        <v>6</v>
      </c>
      <c r="M16" s="113">
        <v>7</v>
      </c>
      <c r="N16" s="118">
        <v>6</v>
      </c>
      <c r="O16" s="141">
        <v>6</v>
      </c>
      <c r="P16" s="142">
        <f t="shared" si="2"/>
        <v>5.924999999999999</v>
      </c>
      <c r="Q16" s="43">
        <v>10</v>
      </c>
      <c r="R16" s="1">
        <v>11</v>
      </c>
      <c r="S16" s="2" t="s">
        <v>10</v>
      </c>
      <c r="T16" s="2" t="s">
        <v>16</v>
      </c>
      <c r="U16" s="2"/>
      <c r="V16" s="128">
        <v>8</v>
      </c>
      <c r="W16" s="128">
        <v>9</v>
      </c>
      <c r="X16" s="128">
        <v>9</v>
      </c>
      <c r="Y16" s="129">
        <v>7</v>
      </c>
      <c r="Z16" s="34">
        <f t="shared" si="0"/>
        <v>7.499999999999999</v>
      </c>
      <c r="AA16" s="130">
        <v>6</v>
      </c>
      <c r="AB16" s="130">
        <v>7</v>
      </c>
      <c r="AC16" s="130">
        <v>6</v>
      </c>
      <c r="AD16" s="130">
        <v>7</v>
      </c>
      <c r="AE16" s="12">
        <v>6</v>
      </c>
      <c r="AF16" s="60">
        <f t="shared" si="3"/>
        <v>6.1499999999999995</v>
      </c>
      <c r="AG16" s="43">
        <v>10</v>
      </c>
      <c r="AH16" s="1">
        <v>11</v>
      </c>
      <c r="AI16" s="2" t="s">
        <v>10</v>
      </c>
      <c r="AJ16" s="2" t="s">
        <v>16</v>
      </c>
      <c r="AK16" s="2"/>
      <c r="AL16" s="130">
        <v>8</v>
      </c>
      <c r="AM16" s="130">
        <v>7</v>
      </c>
      <c r="AN16" s="130">
        <v>8</v>
      </c>
      <c r="AO16" s="130">
        <v>6</v>
      </c>
      <c r="AP16" s="34">
        <f t="shared" si="4"/>
        <v>6.499999999999999</v>
      </c>
      <c r="AQ16" s="130">
        <v>7</v>
      </c>
      <c r="AR16" s="130">
        <v>9</v>
      </c>
      <c r="AS16" s="130">
        <v>8</v>
      </c>
      <c r="AT16" s="147">
        <v>8</v>
      </c>
      <c r="AU16" s="60">
        <f t="shared" si="5"/>
        <v>8</v>
      </c>
      <c r="AV16" s="121">
        <v>10</v>
      </c>
      <c r="AW16" s="43">
        <v>10</v>
      </c>
      <c r="AX16" s="1">
        <v>11</v>
      </c>
      <c r="AY16" s="2" t="s">
        <v>10</v>
      </c>
      <c r="AZ16" s="2" t="s">
        <v>16</v>
      </c>
      <c r="BA16" s="2"/>
      <c r="BB16" s="130">
        <v>8</v>
      </c>
      <c r="BC16" s="130">
        <v>7</v>
      </c>
      <c r="BD16" s="130">
        <v>7</v>
      </c>
      <c r="BE16" s="130">
        <v>7</v>
      </c>
      <c r="BF16" s="34">
        <f t="shared" si="6"/>
        <v>7.1</v>
      </c>
      <c r="BG16" s="121">
        <v>10</v>
      </c>
      <c r="BH16" s="43">
        <v>10</v>
      </c>
      <c r="BI16" s="1">
        <v>11</v>
      </c>
      <c r="BJ16" s="2" t="s">
        <v>10</v>
      </c>
      <c r="BK16" s="2" t="s">
        <v>16</v>
      </c>
      <c r="BL16" s="2"/>
      <c r="BM16" s="35"/>
      <c r="BN16" s="35"/>
      <c r="BO16" s="35"/>
      <c r="BP16" s="34"/>
      <c r="BQ16" s="173">
        <f t="shared" si="7"/>
        <v>7.27</v>
      </c>
      <c r="BR16" s="174" t="str">
        <f t="shared" si="8"/>
        <v>Kh¸</v>
      </c>
    </row>
    <row r="17" spans="1:70" ht="12.75">
      <c r="A17" s="43">
        <v>11</v>
      </c>
      <c r="B17" s="1">
        <v>12</v>
      </c>
      <c r="C17" s="2" t="s">
        <v>17</v>
      </c>
      <c r="D17" s="2" t="s">
        <v>16</v>
      </c>
      <c r="E17" s="2"/>
      <c r="F17" s="112">
        <v>8</v>
      </c>
      <c r="G17" s="112">
        <v>7</v>
      </c>
      <c r="H17" s="112">
        <v>7</v>
      </c>
      <c r="I17" s="35">
        <v>9</v>
      </c>
      <c r="J17" s="167">
        <f t="shared" si="1"/>
        <v>8.5</v>
      </c>
      <c r="K17" s="113">
        <v>8</v>
      </c>
      <c r="L17" s="113">
        <v>8</v>
      </c>
      <c r="M17" s="113">
        <v>7</v>
      </c>
      <c r="N17" s="118">
        <v>7</v>
      </c>
      <c r="O17" s="141">
        <v>6</v>
      </c>
      <c r="P17" s="142">
        <f t="shared" si="2"/>
        <v>6.449999999999999</v>
      </c>
      <c r="Q17" s="43">
        <v>11</v>
      </c>
      <c r="R17" s="1">
        <v>12</v>
      </c>
      <c r="S17" s="2" t="s">
        <v>17</v>
      </c>
      <c r="T17" s="2" t="s">
        <v>16</v>
      </c>
      <c r="U17" s="2"/>
      <c r="V17" s="128">
        <v>7</v>
      </c>
      <c r="W17" s="128">
        <v>8</v>
      </c>
      <c r="X17" s="128">
        <v>8</v>
      </c>
      <c r="Y17" s="129">
        <v>7</v>
      </c>
      <c r="Z17" s="34">
        <f t="shared" si="0"/>
        <v>7.199999999999999</v>
      </c>
      <c r="AA17" s="130">
        <v>5</v>
      </c>
      <c r="AB17" s="130">
        <v>7</v>
      </c>
      <c r="AC17" s="130">
        <v>7</v>
      </c>
      <c r="AD17" s="130">
        <v>8</v>
      </c>
      <c r="AE17" s="12">
        <v>6</v>
      </c>
      <c r="AF17" s="60">
        <f t="shared" si="3"/>
        <v>6.225</v>
      </c>
      <c r="AG17" s="43">
        <v>11</v>
      </c>
      <c r="AH17" s="1">
        <v>12</v>
      </c>
      <c r="AI17" s="2" t="s">
        <v>17</v>
      </c>
      <c r="AJ17" s="2" t="s">
        <v>16</v>
      </c>
      <c r="AK17" s="2"/>
      <c r="AL17" s="130">
        <v>7</v>
      </c>
      <c r="AM17" s="130">
        <v>8</v>
      </c>
      <c r="AN17" s="130">
        <v>9</v>
      </c>
      <c r="AO17" s="130">
        <v>6</v>
      </c>
      <c r="AP17" s="34">
        <f t="shared" si="4"/>
        <v>6.6</v>
      </c>
      <c r="AQ17" s="130">
        <v>8</v>
      </c>
      <c r="AR17" s="130">
        <v>8</v>
      </c>
      <c r="AS17" s="130">
        <v>8</v>
      </c>
      <c r="AT17" s="147">
        <v>9</v>
      </c>
      <c r="AU17" s="60">
        <f t="shared" si="5"/>
        <v>8.7</v>
      </c>
      <c r="AV17" s="121">
        <v>9</v>
      </c>
      <c r="AW17" s="43">
        <v>11</v>
      </c>
      <c r="AX17" s="1">
        <v>12</v>
      </c>
      <c r="AY17" s="2" t="s">
        <v>17</v>
      </c>
      <c r="AZ17" s="2" t="s">
        <v>16</v>
      </c>
      <c r="BA17" s="2"/>
      <c r="BB17" s="130">
        <v>7</v>
      </c>
      <c r="BC17" s="130">
        <v>8</v>
      </c>
      <c r="BD17" s="130">
        <v>8</v>
      </c>
      <c r="BE17" s="130">
        <v>9</v>
      </c>
      <c r="BF17" s="34">
        <f t="shared" si="6"/>
        <v>8.6</v>
      </c>
      <c r="BG17" s="121">
        <v>9</v>
      </c>
      <c r="BH17" s="43">
        <v>11</v>
      </c>
      <c r="BI17" s="1">
        <v>12</v>
      </c>
      <c r="BJ17" s="2" t="s">
        <v>17</v>
      </c>
      <c r="BK17" s="2" t="s">
        <v>16</v>
      </c>
      <c r="BL17" s="2"/>
      <c r="BM17" s="35"/>
      <c r="BN17" s="35"/>
      <c r="BO17" s="35"/>
      <c r="BP17" s="34"/>
      <c r="BQ17" s="173">
        <f t="shared" si="7"/>
        <v>7.5</v>
      </c>
      <c r="BR17" s="174" t="str">
        <f t="shared" si="8"/>
        <v>Kh¸</v>
      </c>
    </row>
    <row r="18" spans="1:70" ht="12.75">
      <c r="A18" s="43">
        <v>12</v>
      </c>
      <c r="B18" s="1">
        <v>13</v>
      </c>
      <c r="C18" s="2" t="s">
        <v>18</v>
      </c>
      <c r="D18" s="2" t="s">
        <v>19</v>
      </c>
      <c r="E18" s="2"/>
      <c r="F18" s="112">
        <v>7</v>
      </c>
      <c r="G18" s="112">
        <v>7</v>
      </c>
      <c r="H18" s="112">
        <v>7</v>
      </c>
      <c r="I18" s="107">
        <v>8</v>
      </c>
      <c r="J18" s="167">
        <f t="shared" si="1"/>
        <v>7.699999999999999</v>
      </c>
      <c r="K18" s="113">
        <v>6</v>
      </c>
      <c r="L18" s="113">
        <v>7</v>
      </c>
      <c r="M18" s="113">
        <v>7</v>
      </c>
      <c r="N18" s="118">
        <v>7</v>
      </c>
      <c r="O18" s="141">
        <v>7</v>
      </c>
      <c r="P18" s="142">
        <f t="shared" si="2"/>
        <v>6.924999999999999</v>
      </c>
      <c r="Q18" s="43">
        <v>12</v>
      </c>
      <c r="R18" s="1">
        <v>13</v>
      </c>
      <c r="S18" s="2" t="s">
        <v>18</v>
      </c>
      <c r="T18" s="2" t="s">
        <v>19</v>
      </c>
      <c r="U18" s="2"/>
      <c r="V18" s="128">
        <v>7</v>
      </c>
      <c r="W18" s="128">
        <v>7</v>
      </c>
      <c r="X18" s="128">
        <v>7</v>
      </c>
      <c r="Y18" s="129">
        <v>5</v>
      </c>
      <c r="Z18" s="34">
        <f t="shared" si="0"/>
        <v>5.6</v>
      </c>
      <c r="AA18" s="130">
        <v>6</v>
      </c>
      <c r="AB18" s="130">
        <v>6</v>
      </c>
      <c r="AC18" s="130">
        <v>6</v>
      </c>
      <c r="AD18" s="130">
        <v>7</v>
      </c>
      <c r="AE18" s="12">
        <v>7</v>
      </c>
      <c r="AF18" s="60">
        <f t="shared" si="3"/>
        <v>6.7749999999999995</v>
      </c>
      <c r="AG18" s="43">
        <v>12</v>
      </c>
      <c r="AH18" s="1">
        <v>13</v>
      </c>
      <c r="AI18" s="2" t="s">
        <v>18</v>
      </c>
      <c r="AJ18" s="2" t="s">
        <v>19</v>
      </c>
      <c r="AK18" s="2"/>
      <c r="AL18" s="130">
        <v>7</v>
      </c>
      <c r="AM18" s="130">
        <v>7</v>
      </c>
      <c r="AN18" s="130">
        <v>7</v>
      </c>
      <c r="AO18" s="130">
        <v>5</v>
      </c>
      <c r="AP18" s="34">
        <f t="shared" si="4"/>
        <v>5.6</v>
      </c>
      <c r="AQ18" s="130">
        <v>7</v>
      </c>
      <c r="AR18" s="130">
        <v>7</v>
      </c>
      <c r="AS18" s="130">
        <v>8</v>
      </c>
      <c r="AT18" s="147">
        <v>8</v>
      </c>
      <c r="AU18" s="60">
        <f t="shared" si="5"/>
        <v>7.799999999999999</v>
      </c>
      <c r="AV18" s="121">
        <v>9</v>
      </c>
      <c r="AW18" s="43">
        <v>12</v>
      </c>
      <c r="AX18" s="1">
        <v>13</v>
      </c>
      <c r="AY18" s="2" t="s">
        <v>18</v>
      </c>
      <c r="AZ18" s="2" t="s">
        <v>19</v>
      </c>
      <c r="BA18" s="2"/>
      <c r="BB18" s="130">
        <v>7</v>
      </c>
      <c r="BC18" s="130">
        <v>7</v>
      </c>
      <c r="BD18" s="130">
        <v>6</v>
      </c>
      <c r="BE18" s="130">
        <v>8</v>
      </c>
      <c r="BF18" s="34">
        <f t="shared" si="6"/>
        <v>7.6</v>
      </c>
      <c r="BG18" s="121">
        <v>9</v>
      </c>
      <c r="BH18" s="43">
        <v>12</v>
      </c>
      <c r="BI18" s="1">
        <v>13</v>
      </c>
      <c r="BJ18" s="2" t="s">
        <v>18</v>
      </c>
      <c r="BK18" s="2" t="s">
        <v>19</v>
      </c>
      <c r="BL18" s="2"/>
      <c r="BM18" s="35"/>
      <c r="BN18" s="35"/>
      <c r="BO18" s="35"/>
      <c r="BP18" s="34"/>
      <c r="BQ18" s="173">
        <f t="shared" si="7"/>
        <v>7.03</v>
      </c>
      <c r="BR18" s="174" t="str">
        <f t="shared" si="8"/>
        <v>Kh¸</v>
      </c>
    </row>
    <row r="19" spans="1:70" ht="12.75">
      <c r="A19" s="43">
        <v>13</v>
      </c>
      <c r="B19" s="1">
        <v>14</v>
      </c>
      <c r="C19" s="2" t="s">
        <v>20</v>
      </c>
      <c r="D19" s="2" t="s">
        <v>21</v>
      </c>
      <c r="E19" s="2"/>
      <c r="F19" s="112">
        <v>8</v>
      </c>
      <c r="G19" s="112">
        <v>6</v>
      </c>
      <c r="H19" s="112">
        <v>7</v>
      </c>
      <c r="I19" s="35">
        <v>8</v>
      </c>
      <c r="J19" s="167">
        <f t="shared" si="1"/>
        <v>7.699999999999999</v>
      </c>
      <c r="K19" s="113">
        <v>4</v>
      </c>
      <c r="L19" s="113">
        <v>8</v>
      </c>
      <c r="M19" s="113">
        <v>7</v>
      </c>
      <c r="N19" s="118">
        <v>7</v>
      </c>
      <c r="O19" s="141">
        <v>7</v>
      </c>
      <c r="P19" s="142">
        <f t="shared" si="2"/>
        <v>6.85</v>
      </c>
      <c r="Q19" s="43">
        <v>13</v>
      </c>
      <c r="R19" s="1">
        <v>14</v>
      </c>
      <c r="S19" s="2" t="s">
        <v>20</v>
      </c>
      <c r="T19" s="2" t="s">
        <v>21</v>
      </c>
      <c r="U19" s="2"/>
      <c r="V19" s="128">
        <v>7</v>
      </c>
      <c r="W19" s="128">
        <v>7</v>
      </c>
      <c r="X19" s="128">
        <v>7</v>
      </c>
      <c r="Y19" s="129">
        <v>5</v>
      </c>
      <c r="Z19" s="34">
        <f t="shared" si="0"/>
        <v>5.6</v>
      </c>
      <c r="AA19" s="130">
        <v>6</v>
      </c>
      <c r="AB19" s="130">
        <v>5</v>
      </c>
      <c r="AC19" s="130">
        <v>6</v>
      </c>
      <c r="AD19" s="130">
        <v>8</v>
      </c>
      <c r="AE19" s="12">
        <v>6</v>
      </c>
      <c r="AF19" s="60">
        <f t="shared" si="3"/>
        <v>6.074999999999999</v>
      </c>
      <c r="AG19" s="43">
        <v>13</v>
      </c>
      <c r="AH19" s="1">
        <v>14</v>
      </c>
      <c r="AI19" s="2" t="s">
        <v>20</v>
      </c>
      <c r="AJ19" s="2" t="s">
        <v>21</v>
      </c>
      <c r="AK19" s="2"/>
      <c r="AL19" s="130">
        <v>6</v>
      </c>
      <c r="AM19" s="130">
        <v>7</v>
      </c>
      <c r="AN19" s="130">
        <v>7</v>
      </c>
      <c r="AO19" s="130">
        <v>6</v>
      </c>
      <c r="AP19" s="34">
        <f t="shared" si="4"/>
        <v>6.199999999999999</v>
      </c>
      <c r="AQ19" s="130">
        <v>7</v>
      </c>
      <c r="AR19" s="130">
        <v>7</v>
      </c>
      <c r="AS19" s="130">
        <v>8</v>
      </c>
      <c r="AT19" s="147">
        <v>5</v>
      </c>
      <c r="AU19" s="60">
        <f t="shared" si="5"/>
        <v>5.699999999999999</v>
      </c>
      <c r="AV19" s="121">
        <v>10</v>
      </c>
      <c r="AW19" s="43">
        <v>13</v>
      </c>
      <c r="AX19" s="1">
        <v>14</v>
      </c>
      <c r="AY19" s="2" t="s">
        <v>20</v>
      </c>
      <c r="AZ19" s="2" t="s">
        <v>21</v>
      </c>
      <c r="BA19" s="2"/>
      <c r="BB19" s="130">
        <v>6</v>
      </c>
      <c r="BC19" s="130">
        <v>7</v>
      </c>
      <c r="BD19" s="130">
        <v>7</v>
      </c>
      <c r="BE19" s="130">
        <v>6</v>
      </c>
      <c r="BF19" s="34">
        <f t="shared" si="6"/>
        <v>6.199999999999999</v>
      </c>
      <c r="BG19" s="121">
        <v>10</v>
      </c>
      <c r="BH19" s="43">
        <v>13</v>
      </c>
      <c r="BI19" s="1">
        <v>14</v>
      </c>
      <c r="BJ19" s="2" t="s">
        <v>20</v>
      </c>
      <c r="BK19" s="2" t="s">
        <v>21</v>
      </c>
      <c r="BL19" s="2"/>
      <c r="BM19" s="35"/>
      <c r="BN19" s="35"/>
      <c r="BO19" s="35"/>
      <c r="BP19" s="34"/>
      <c r="BQ19" s="173">
        <f t="shared" si="7"/>
        <v>6.64</v>
      </c>
      <c r="BR19" s="174" t="str">
        <f t="shared" si="8"/>
        <v>TB Kh¸</v>
      </c>
    </row>
    <row r="20" spans="1:70" ht="12.75">
      <c r="A20" s="43">
        <v>14</v>
      </c>
      <c r="B20" s="1">
        <v>15</v>
      </c>
      <c r="C20" s="2" t="s">
        <v>10</v>
      </c>
      <c r="D20" s="2" t="s">
        <v>22</v>
      </c>
      <c r="E20" s="2"/>
      <c r="F20" s="112">
        <v>10</v>
      </c>
      <c r="G20" s="112">
        <v>8</v>
      </c>
      <c r="H20" s="112">
        <v>8</v>
      </c>
      <c r="I20" s="35">
        <v>9</v>
      </c>
      <c r="J20" s="167">
        <f t="shared" si="1"/>
        <v>8.899999999999999</v>
      </c>
      <c r="K20" s="113">
        <v>5</v>
      </c>
      <c r="L20" s="113">
        <v>8</v>
      </c>
      <c r="M20" s="113">
        <v>7</v>
      </c>
      <c r="N20" s="118">
        <v>6</v>
      </c>
      <c r="O20" s="141">
        <v>8</v>
      </c>
      <c r="P20" s="142">
        <f t="shared" si="2"/>
        <v>7.55</v>
      </c>
      <c r="Q20" s="43">
        <v>14</v>
      </c>
      <c r="R20" s="1">
        <v>15</v>
      </c>
      <c r="S20" s="2" t="s">
        <v>10</v>
      </c>
      <c r="T20" s="2" t="s">
        <v>22</v>
      </c>
      <c r="U20" s="2"/>
      <c r="V20" s="128">
        <v>7</v>
      </c>
      <c r="W20" s="128">
        <v>7</v>
      </c>
      <c r="X20" s="128">
        <v>7</v>
      </c>
      <c r="Y20" s="129">
        <v>5</v>
      </c>
      <c r="Z20" s="34">
        <f t="shared" si="0"/>
        <v>5.6</v>
      </c>
      <c r="AA20" s="130">
        <v>6</v>
      </c>
      <c r="AB20" s="130">
        <v>7</v>
      </c>
      <c r="AC20" s="130">
        <v>6</v>
      </c>
      <c r="AD20" s="130">
        <v>7</v>
      </c>
      <c r="AE20" s="12">
        <v>6</v>
      </c>
      <c r="AF20" s="60">
        <f t="shared" si="3"/>
        <v>6.1499999999999995</v>
      </c>
      <c r="AG20" s="43">
        <v>14</v>
      </c>
      <c r="AH20" s="1">
        <v>15</v>
      </c>
      <c r="AI20" s="2" t="s">
        <v>10</v>
      </c>
      <c r="AJ20" s="2" t="s">
        <v>22</v>
      </c>
      <c r="AK20" s="2"/>
      <c r="AL20" s="130">
        <v>7</v>
      </c>
      <c r="AM20" s="130">
        <v>6</v>
      </c>
      <c r="AN20" s="130">
        <v>7</v>
      </c>
      <c r="AO20" s="130">
        <v>5</v>
      </c>
      <c r="AP20" s="34">
        <f t="shared" si="4"/>
        <v>5.5</v>
      </c>
      <c r="AQ20" s="130">
        <v>7</v>
      </c>
      <c r="AR20" s="130">
        <v>9</v>
      </c>
      <c r="AS20" s="130">
        <v>8</v>
      </c>
      <c r="AT20" s="147">
        <v>6</v>
      </c>
      <c r="AU20" s="60">
        <f t="shared" si="5"/>
        <v>6.6</v>
      </c>
      <c r="AV20" s="121">
        <v>9</v>
      </c>
      <c r="AW20" s="43">
        <v>14</v>
      </c>
      <c r="AX20" s="1">
        <v>15</v>
      </c>
      <c r="AY20" s="2" t="s">
        <v>10</v>
      </c>
      <c r="AZ20" s="2" t="s">
        <v>22</v>
      </c>
      <c r="BA20" s="2"/>
      <c r="BB20" s="130">
        <v>7</v>
      </c>
      <c r="BC20" s="130">
        <v>8</v>
      </c>
      <c r="BD20" s="130">
        <v>7</v>
      </c>
      <c r="BE20" s="130">
        <v>6</v>
      </c>
      <c r="BF20" s="34">
        <f t="shared" si="6"/>
        <v>6.399999999999999</v>
      </c>
      <c r="BG20" s="121">
        <v>9</v>
      </c>
      <c r="BH20" s="43">
        <v>14</v>
      </c>
      <c r="BI20" s="1">
        <v>15</v>
      </c>
      <c r="BJ20" s="2" t="s">
        <v>10</v>
      </c>
      <c r="BK20" s="2" t="s">
        <v>22</v>
      </c>
      <c r="BL20" s="2"/>
      <c r="BM20" s="35"/>
      <c r="BN20" s="35"/>
      <c r="BO20" s="35"/>
      <c r="BP20" s="34"/>
      <c r="BQ20" s="173">
        <f t="shared" si="7"/>
        <v>6.87</v>
      </c>
      <c r="BR20" s="174" t="str">
        <f t="shared" si="8"/>
        <v>TB Kh¸</v>
      </c>
    </row>
    <row r="21" spans="1:70" ht="12.75">
      <c r="A21" s="43">
        <v>15</v>
      </c>
      <c r="B21" s="1">
        <v>17</v>
      </c>
      <c r="C21" s="2" t="s">
        <v>24</v>
      </c>
      <c r="D21" s="2" t="s">
        <v>25</v>
      </c>
      <c r="E21" s="2"/>
      <c r="F21" s="112">
        <v>7</v>
      </c>
      <c r="G21" s="112">
        <v>8</v>
      </c>
      <c r="H21" s="112">
        <v>6</v>
      </c>
      <c r="I21" s="107">
        <v>8</v>
      </c>
      <c r="J21" s="167">
        <f t="shared" si="1"/>
        <v>7.699999999999999</v>
      </c>
      <c r="K21" s="113">
        <v>6</v>
      </c>
      <c r="L21" s="113">
        <v>7</v>
      </c>
      <c r="M21" s="113">
        <v>7</v>
      </c>
      <c r="N21" s="118">
        <v>7</v>
      </c>
      <c r="O21" s="141">
        <v>6</v>
      </c>
      <c r="P21" s="142">
        <f t="shared" si="2"/>
        <v>6.225</v>
      </c>
      <c r="Q21" s="43">
        <v>15</v>
      </c>
      <c r="R21" s="1">
        <v>17</v>
      </c>
      <c r="S21" s="2" t="s">
        <v>24</v>
      </c>
      <c r="T21" s="2" t="s">
        <v>25</v>
      </c>
      <c r="U21" s="2"/>
      <c r="V21" s="128">
        <v>8</v>
      </c>
      <c r="W21" s="128">
        <v>7</v>
      </c>
      <c r="X21" s="128">
        <v>7</v>
      </c>
      <c r="Y21" s="129">
        <v>5</v>
      </c>
      <c r="Z21" s="34">
        <f t="shared" si="0"/>
        <v>5.699999999999999</v>
      </c>
      <c r="AA21" s="130">
        <v>5</v>
      </c>
      <c r="AB21" s="130">
        <v>7</v>
      </c>
      <c r="AC21" s="130">
        <v>6</v>
      </c>
      <c r="AD21" s="130">
        <v>7</v>
      </c>
      <c r="AE21" s="12">
        <v>7</v>
      </c>
      <c r="AF21" s="60">
        <f t="shared" si="3"/>
        <v>6.7749999999999995</v>
      </c>
      <c r="AG21" s="43">
        <v>15</v>
      </c>
      <c r="AH21" s="1">
        <v>17</v>
      </c>
      <c r="AI21" s="2" t="s">
        <v>24</v>
      </c>
      <c r="AJ21" s="2" t="s">
        <v>25</v>
      </c>
      <c r="AK21" s="2"/>
      <c r="AL21" s="130">
        <v>7</v>
      </c>
      <c r="AM21" s="130">
        <v>7</v>
      </c>
      <c r="AN21" s="130">
        <v>7</v>
      </c>
      <c r="AO21" s="130">
        <v>7</v>
      </c>
      <c r="AP21" s="34">
        <f t="shared" si="4"/>
        <v>7</v>
      </c>
      <c r="AQ21" s="130">
        <v>7</v>
      </c>
      <c r="AR21" s="130">
        <v>8</v>
      </c>
      <c r="AS21" s="130">
        <v>8</v>
      </c>
      <c r="AT21" s="147">
        <v>7</v>
      </c>
      <c r="AU21" s="60">
        <f t="shared" si="5"/>
        <v>7.199999999999999</v>
      </c>
      <c r="AV21" s="121">
        <v>10</v>
      </c>
      <c r="AW21" s="43">
        <v>15</v>
      </c>
      <c r="AX21" s="1">
        <v>17</v>
      </c>
      <c r="AY21" s="2" t="s">
        <v>24</v>
      </c>
      <c r="AZ21" s="2" t="s">
        <v>25</v>
      </c>
      <c r="BA21" s="2"/>
      <c r="BB21" s="130">
        <v>8</v>
      </c>
      <c r="BC21" s="130">
        <v>8</v>
      </c>
      <c r="BD21" s="130">
        <v>7</v>
      </c>
      <c r="BE21" s="130">
        <v>8</v>
      </c>
      <c r="BF21" s="34">
        <f t="shared" si="6"/>
        <v>7.8999999999999995</v>
      </c>
      <c r="BG21" s="121">
        <v>10</v>
      </c>
      <c r="BH21" s="43">
        <v>15</v>
      </c>
      <c r="BI21" s="1">
        <v>17</v>
      </c>
      <c r="BJ21" s="2" t="s">
        <v>24</v>
      </c>
      <c r="BK21" s="2" t="s">
        <v>25</v>
      </c>
      <c r="BL21" s="2"/>
      <c r="BM21" s="35"/>
      <c r="BN21" s="35"/>
      <c r="BO21" s="35"/>
      <c r="BP21" s="34"/>
      <c r="BQ21" s="173">
        <f t="shared" si="7"/>
        <v>7.14</v>
      </c>
      <c r="BR21" s="174" t="str">
        <f t="shared" si="8"/>
        <v>Kh¸</v>
      </c>
    </row>
    <row r="22" spans="1:70" ht="12.75">
      <c r="A22" s="43">
        <v>16</v>
      </c>
      <c r="B22" s="1">
        <v>18</v>
      </c>
      <c r="C22" s="2" t="s">
        <v>27</v>
      </c>
      <c r="D22" s="2" t="s">
        <v>26</v>
      </c>
      <c r="E22" s="2"/>
      <c r="F22" s="112">
        <v>8</v>
      </c>
      <c r="G22" s="112">
        <v>6</v>
      </c>
      <c r="H22" s="112">
        <v>9</v>
      </c>
      <c r="I22" s="35">
        <v>8</v>
      </c>
      <c r="J22" s="167">
        <f t="shared" si="1"/>
        <v>7.8999999999999995</v>
      </c>
      <c r="K22" s="113">
        <v>7</v>
      </c>
      <c r="L22" s="113">
        <v>6</v>
      </c>
      <c r="M22" s="113">
        <v>7</v>
      </c>
      <c r="N22" s="118">
        <v>7</v>
      </c>
      <c r="O22" s="141">
        <v>7</v>
      </c>
      <c r="P22" s="142">
        <f t="shared" si="2"/>
        <v>6.924999999999999</v>
      </c>
      <c r="Q22" s="43">
        <v>16</v>
      </c>
      <c r="R22" s="1">
        <v>18</v>
      </c>
      <c r="S22" s="2" t="s">
        <v>27</v>
      </c>
      <c r="T22" s="2" t="s">
        <v>26</v>
      </c>
      <c r="U22" s="2"/>
      <c r="V22" s="128">
        <v>8</v>
      </c>
      <c r="W22" s="128">
        <v>8</v>
      </c>
      <c r="X22" s="128">
        <v>8</v>
      </c>
      <c r="Y22" s="129">
        <v>5</v>
      </c>
      <c r="Z22" s="34">
        <f t="shared" si="0"/>
        <v>5.9</v>
      </c>
      <c r="AA22" s="130">
        <v>5</v>
      </c>
      <c r="AB22" s="130">
        <v>7</v>
      </c>
      <c r="AC22" s="130">
        <v>6</v>
      </c>
      <c r="AD22" s="130">
        <v>7</v>
      </c>
      <c r="AE22" s="12">
        <v>5</v>
      </c>
      <c r="AF22" s="60">
        <f t="shared" si="3"/>
        <v>5.375</v>
      </c>
      <c r="AG22" s="43">
        <v>16</v>
      </c>
      <c r="AH22" s="1">
        <v>18</v>
      </c>
      <c r="AI22" s="2" t="s">
        <v>27</v>
      </c>
      <c r="AJ22" s="2" t="s">
        <v>26</v>
      </c>
      <c r="AK22" s="2"/>
      <c r="AL22" s="130">
        <v>7</v>
      </c>
      <c r="AM22" s="130">
        <v>8</v>
      </c>
      <c r="AN22" s="130">
        <v>8</v>
      </c>
      <c r="AO22" s="130">
        <v>7</v>
      </c>
      <c r="AP22" s="34">
        <f t="shared" si="4"/>
        <v>7.199999999999999</v>
      </c>
      <c r="AQ22" s="130">
        <v>7</v>
      </c>
      <c r="AR22" s="130">
        <v>9</v>
      </c>
      <c r="AS22" s="130">
        <v>8</v>
      </c>
      <c r="AT22" s="147">
        <v>5</v>
      </c>
      <c r="AU22" s="60">
        <f t="shared" si="5"/>
        <v>5.9</v>
      </c>
      <c r="AV22" s="121">
        <v>10</v>
      </c>
      <c r="AW22" s="43">
        <v>16</v>
      </c>
      <c r="AX22" s="1">
        <v>18</v>
      </c>
      <c r="AY22" s="2" t="s">
        <v>27</v>
      </c>
      <c r="AZ22" s="2" t="s">
        <v>26</v>
      </c>
      <c r="BA22" s="2"/>
      <c r="BB22" s="130">
        <v>8</v>
      </c>
      <c r="BC22" s="130">
        <v>8</v>
      </c>
      <c r="BD22" s="130">
        <v>8</v>
      </c>
      <c r="BE22" s="130">
        <v>6</v>
      </c>
      <c r="BF22" s="34">
        <f t="shared" si="6"/>
        <v>6.6</v>
      </c>
      <c r="BG22" s="121">
        <v>10</v>
      </c>
      <c r="BH22" s="43">
        <v>16</v>
      </c>
      <c r="BI22" s="1">
        <v>18</v>
      </c>
      <c r="BJ22" s="2" t="s">
        <v>27</v>
      </c>
      <c r="BK22" s="2" t="s">
        <v>26</v>
      </c>
      <c r="BL22" s="2"/>
      <c r="BM22" s="35"/>
      <c r="BN22" s="35"/>
      <c r="BO22" s="35"/>
      <c r="BP22" s="34"/>
      <c r="BQ22" s="173">
        <f t="shared" si="7"/>
        <v>6.79</v>
      </c>
      <c r="BR22" s="174" t="str">
        <f t="shared" si="8"/>
        <v>TB Kh¸</v>
      </c>
    </row>
    <row r="23" spans="1:70" ht="12.75">
      <c r="A23" s="43">
        <v>17</v>
      </c>
      <c r="B23" s="1">
        <v>19</v>
      </c>
      <c r="C23" s="2" t="s">
        <v>28</v>
      </c>
      <c r="D23" s="2" t="s">
        <v>26</v>
      </c>
      <c r="E23" s="2"/>
      <c r="F23" s="112">
        <v>7</v>
      </c>
      <c r="G23" s="112">
        <v>7</v>
      </c>
      <c r="H23" s="112">
        <v>6</v>
      </c>
      <c r="I23" s="35">
        <v>9</v>
      </c>
      <c r="J23" s="167">
        <f t="shared" si="1"/>
        <v>8.3</v>
      </c>
      <c r="K23" s="113">
        <v>7</v>
      </c>
      <c r="L23" s="113">
        <v>7</v>
      </c>
      <c r="M23" s="113">
        <v>7</v>
      </c>
      <c r="N23" s="118">
        <v>7</v>
      </c>
      <c r="O23" s="141">
        <v>8</v>
      </c>
      <c r="P23" s="142">
        <f t="shared" si="2"/>
        <v>7.699999999999999</v>
      </c>
      <c r="Q23" s="43">
        <v>17</v>
      </c>
      <c r="R23" s="1">
        <v>19</v>
      </c>
      <c r="S23" s="2" t="s">
        <v>28</v>
      </c>
      <c r="T23" s="2" t="s">
        <v>26</v>
      </c>
      <c r="U23" s="2"/>
      <c r="V23" s="128">
        <v>8</v>
      </c>
      <c r="W23" s="128">
        <v>7</v>
      </c>
      <c r="X23" s="128">
        <v>7</v>
      </c>
      <c r="Y23" s="129">
        <v>6</v>
      </c>
      <c r="Z23" s="34">
        <f t="shared" si="0"/>
        <v>6.399999999999999</v>
      </c>
      <c r="AA23" s="130">
        <v>5</v>
      </c>
      <c r="AB23" s="130">
        <v>7</v>
      </c>
      <c r="AC23" s="130">
        <v>6</v>
      </c>
      <c r="AD23" s="130">
        <v>7</v>
      </c>
      <c r="AE23" s="12">
        <v>7</v>
      </c>
      <c r="AF23" s="60">
        <f t="shared" si="3"/>
        <v>6.7749999999999995</v>
      </c>
      <c r="AG23" s="43">
        <v>17</v>
      </c>
      <c r="AH23" s="1">
        <v>19</v>
      </c>
      <c r="AI23" s="2" t="s">
        <v>28</v>
      </c>
      <c r="AJ23" s="2" t="s">
        <v>26</v>
      </c>
      <c r="AK23" s="2"/>
      <c r="AL23" s="130">
        <v>8</v>
      </c>
      <c r="AM23" s="130">
        <v>8</v>
      </c>
      <c r="AN23" s="130">
        <v>8</v>
      </c>
      <c r="AO23" s="130">
        <v>7</v>
      </c>
      <c r="AP23" s="34">
        <f t="shared" si="4"/>
        <v>7.299999999999999</v>
      </c>
      <c r="AQ23" s="130">
        <v>8</v>
      </c>
      <c r="AR23" s="130">
        <v>8</v>
      </c>
      <c r="AS23" s="130">
        <v>8</v>
      </c>
      <c r="AT23" s="147">
        <v>7</v>
      </c>
      <c r="AU23" s="60">
        <f t="shared" si="5"/>
        <v>7.299999999999999</v>
      </c>
      <c r="AV23" s="121">
        <v>9</v>
      </c>
      <c r="AW23" s="43">
        <v>17</v>
      </c>
      <c r="AX23" s="1">
        <v>19</v>
      </c>
      <c r="AY23" s="2" t="s">
        <v>28</v>
      </c>
      <c r="AZ23" s="2" t="s">
        <v>26</v>
      </c>
      <c r="BA23" s="2"/>
      <c r="BB23" s="130">
        <v>8</v>
      </c>
      <c r="BC23" s="130">
        <v>6</v>
      </c>
      <c r="BD23" s="130">
        <v>7</v>
      </c>
      <c r="BE23" s="130">
        <v>10</v>
      </c>
      <c r="BF23" s="34">
        <f t="shared" si="6"/>
        <v>9.1</v>
      </c>
      <c r="BG23" s="121">
        <v>9</v>
      </c>
      <c r="BH23" s="43">
        <v>17</v>
      </c>
      <c r="BI23" s="1">
        <v>19</v>
      </c>
      <c r="BJ23" s="2" t="s">
        <v>28</v>
      </c>
      <c r="BK23" s="2" t="s">
        <v>26</v>
      </c>
      <c r="BL23" s="2"/>
      <c r="BM23" s="35"/>
      <c r="BN23" s="35"/>
      <c r="BO23" s="35"/>
      <c r="BP23" s="34"/>
      <c r="BQ23" s="173">
        <f t="shared" si="7"/>
        <v>7.64</v>
      </c>
      <c r="BR23" s="174" t="str">
        <f t="shared" si="8"/>
        <v>Kh¸</v>
      </c>
    </row>
    <row r="24" spans="1:70" ht="12.75">
      <c r="A24" s="43">
        <v>18</v>
      </c>
      <c r="B24" s="1">
        <v>20</v>
      </c>
      <c r="C24" s="2" t="s">
        <v>29</v>
      </c>
      <c r="D24" s="2" t="s">
        <v>30</v>
      </c>
      <c r="E24" s="2"/>
      <c r="F24" s="112">
        <v>8</v>
      </c>
      <c r="G24" s="112">
        <v>8</v>
      </c>
      <c r="H24" s="112">
        <v>10</v>
      </c>
      <c r="I24" s="35">
        <v>7</v>
      </c>
      <c r="J24" s="167">
        <f t="shared" si="1"/>
        <v>7.499999999999999</v>
      </c>
      <c r="K24" s="113">
        <v>6</v>
      </c>
      <c r="L24" s="113">
        <v>6</v>
      </c>
      <c r="M24" s="113">
        <v>6</v>
      </c>
      <c r="N24" s="118">
        <v>7</v>
      </c>
      <c r="O24" s="141">
        <v>7</v>
      </c>
      <c r="P24" s="142">
        <f t="shared" si="2"/>
        <v>6.7749999999999995</v>
      </c>
      <c r="Q24" s="43">
        <v>18</v>
      </c>
      <c r="R24" s="1">
        <v>20</v>
      </c>
      <c r="S24" s="2" t="s">
        <v>29</v>
      </c>
      <c r="T24" s="2" t="s">
        <v>30</v>
      </c>
      <c r="U24" s="2"/>
      <c r="V24" s="128">
        <v>7</v>
      </c>
      <c r="W24" s="128">
        <v>7</v>
      </c>
      <c r="X24" s="128">
        <v>7</v>
      </c>
      <c r="Y24" s="129">
        <v>5</v>
      </c>
      <c r="Z24" s="34">
        <f t="shared" si="0"/>
        <v>5.6</v>
      </c>
      <c r="AA24" s="130">
        <v>7</v>
      </c>
      <c r="AB24" s="130">
        <v>7</v>
      </c>
      <c r="AC24" s="130">
        <v>0</v>
      </c>
      <c r="AD24" s="130">
        <v>5</v>
      </c>
      <c r="AE24" s="12">
        <v>5</v>
      </c>
      <c r="AF24" s="60">
        <f t="shared" si="3"/>
        <v>4.925</v>
      </c>
      <c r="AG24" s="43">
        <v>18</v>
      </c>
      <c r="AH24" s="1">
        <v>20</v>
      </c>
      <c r="AI24" s="2" t="s">
        <v>29</v>
      </c>
      <c r="AJ24" s="2" t="s">
        <v>30</v>
      </c>
      <c r="AK24" s="2"/>
      <c r="AL24" s="130">
        <v>6</v>
      </c>
      <c r="AM24" s="130">
        <v>7</v>
      </c>
      <c r="AN24" s="130">
        <v>7</v>
      </c>
      <c r="AO24" s="130">
        <v>7</v>
      </c>
      <c r="AP24" s="34">
        <f t="shared" si="4"/>
        <v>6.8999999999999995</v>
      </c>
      <c r="AQ24" s="130">
        <v>7</v>
      </c>
      <c r="AR24" s="130">
        <v>9</v>
      </c>
      <c r="AS24" s="130">
        <v>9</v>
      </c>
      <c r="AT24" s="147">
        <v>9</v>
      </c>
      <c r="AU24" s="60">
        <f t="shared" si="5"/>
        <v>8.8</v>
      </c>
      <c r="AV24" s="121">
        <v>9</v>
      </c>
      <c r="AW24" s="43">
        <v>18</v>
      </c>
      <c r="AX24" s="1">
        <v>20</v>
      </c>
      <c r="AY24" s="2" t="s">
        <v>29</v>
      </c>
      <c r="AZ24" s="2" t="s">
        <v>30</v>
      </c>
      <c r="BA24" s="2"/>
      <c r="BB24" s="130">
        <v>7</v>
      </c>
      <c r="BC24" s="130">
        <v>7</v>
      </c>
      <c r="BD24" s="130">
        <v>7</v>
      </c>
      <c r="BE24" s="130">
        <v>7</v>
      </c>
      <c r="BF24" s="34">
        <f t="shared" si="6"/>
        <v>7</v>
      </c>
      <c r="BG24" s="121">
        <v>9</v>
      </c>
      <c r="BH24" s="43">
        <v>18</v>
      </c>
      <c r="BI24" s="1">
        <v>20</v>
      </c>
      <c r="BJ24" s="2" t="s">
        <v>29</v>
      </c>
      <c r="BK24" s="2" t="s">
        <v>30</v>
      </c>
      <c r="BL24" s="2"/>
      <c r="BM24" s="35"/>
      <c r="BN24" s="35"/>
      <c r="BO24" s="35"/>
      <c r="BP24" s="34"/>
      <c r="BQ24" s="173">
        <f t="shared" si="7"/>
        <v>6.89</v>
      </c>
      <c r="BR24" s="174" t="str">
        <f t="shared" si="8"/>
        <v>TB Kh¸</v>
      </c>
    </row>
    <row r="25" spans="1:70" ht="12.75">
      <c r="A25" s="43">
        <v>19</v>
      </c>
      <c r="B25" s="1">
        <v>21</v>
      </c>
      <c r="C25" s="2" t="s">
        <v>9</v>
      </c>
      <c r="D25" s="2" t="s">
        <v>31</v>
      </c>
      <c r="E25" s="2"/>
      <c r="F25" s="112">
        <v>7</v>
      </c>
      <c r="G25" s="112">
        <v>7</v>
      </c>
      <c r="H25" s="112">
        <v>5</v>
      </c>
      <c r="I25" s="35">
        <v>7</v>
      </c>
      <c r="J25" s="167">
        <f t="shared" si="1"/>
        <v>6.799999999999999</v>
      </c>
      <c r="K25" s="113">
        <v>7</v>
      </c>
      <c r="L25" s="113">
        <v>8</v>
      </c>
      <c r="M25" s="113">
        <v>7</v>
      </c>
      <c r="N25" s="118">
        <v>7</v>
      </c>
      <c r="O25" s="141">
        <v>6</v>
      </c>
      <c r="P25" s="142">
        <f t="shared" si="2"/>
        <v>6.374999999999999</v>
      </c>
      <c r="Q25" s="43">
        <v>19</v>
      </c>
      <c r="R25" s="1">
        <v>21</v>
      </c>
      <c r="S25" s="2" t="s">
        <v>9</v>
      </c>
      <c r="T25" s="2" t="s">
        <v>31</v>
      </c>
      <c r="U25" s="2"/>
      <c r="V25" s="128">
        <v>7</v>
      </c>
      <c r="W25" s="128">
        <v>7</v>
      </c>
      <c r="X25" s="128">
        <v>7</v>
      </c>
      <c r="Y25" s="129">
        <v>6</v>
      </c>
      <c r="Z25" s="34">
        <f t="shared" si="0"/>
        <v>6.299999999999999</v>
      </c>
      <c r="AA25" s="130">
        <v>6</v>
      </c>
      <c r="AB25" s="130">
        <v>7</v>
      </c>
      <c r="AC25" s="130">
        <v>6</v>
      </c>
      <c r="AD25" s="130">
        <v>7</v>
      </c>
      <c r="AE25" s="12">
        <v>7</v>
      </c>
      <c r="AF25" s="60">
        <f t="shared" si="3"/>
        <v>6.85</v>
      </c>
      <c r="AG25" s="43">
        <v>19</v>
      </c>
      <c r="AH25" s="1">
        <v>21</v>
      </c>
      <c r="AI25" s="2" t="s">
        <v>9</v>
      </c>
      <c r="AJ25" s="2" t="s">
        <v>31</v>
      </c>
      <c r="AK25" s="2"/>
      <c r="AL25" s="130">
        <v>7</v>
      </c>
      <c r="AM25" s="130">
        <v>6</v>
      </c>
      <c r="AN25" s="130">
        <v>7</v>
      </c>
      <c r="AO25" s="130">
        <v>4</v>
      </c>
      <c r="AP25" s="34">
        <f t="shared" si="4"/>
        <v>4.8</v>
      </c>
      <c r="AQ25" s="130">
        <v>8</v>
      </c>
      <c r="AR25" s="130">
        <v>8</v>
      </c>
      <c r="AS25" s="130">
        <v>7</v>
      </c>
      <c r="AT25" s="147">
        <v>8</v>
      </c>
      <c r="AU25" s="60">
        <f t="shared" si="5"/>
        <v>7.8999999999999995</v>
      </c>
      <c r="AV25" s="121">
        <v>10</v>
      </c>
      <c r="AW25" s="43">
        <v>19</v>
      </c>
      <c r="AX25" s="1">
        <v>21</v>
      </c>
      <c r="AY25" s="2" t="s">
        <v>9</v>
      </c>
      <c r="AZ25" s="2" t="s">
        <v>31</v>
      </c>
      <c r="BA25" s="2"/>
      <c r="BB25" s="130">
        <v>7</v>
      </c>
      <c r="BC25" s="130">
        <v>7</v>
      </c>
      <c r="BD25" s="130">
        <v>7</v>
      </c>
      <c r="BE25" s="130">
        <v>6</v>
      </c>
      <c r="BF25" s="34">
        <f t="shared" si="6"/>
        <v>6.299999999999999</v>
      </c>
      <c r="BG25" s="121">
        <v>10</v>
      </c>
      <c r="BH25" s="43">
        <v>19</v>
      </c>
      <c r="BI25" s="1">
        <v>21</v>
      </c>
      <c r="BJ25" s="2" t="s">
        <v>9</v>
      </c>
      <c r="BK25" s="2" t="s">
        <v>31</v>
      </c>
      <c r="BL25" s="2"/>
      <c r="BM25" s="35"/>
      <c r="BN25" s="35"/>
      <c r="BO25" s="35"/>
      <c r="BP25" s="34"/>
      <c r="BQ25" s="173">
        <f t="shared" si="7"/>
        <v>6.77</v>
      </c>
      <c r="BR25" s="174" t="str">
        <f t="shared" si="8"/>
        <v>TB Kh¸</v>
      </c>
    </row>
    <row r="26" spans="1:70" ht="12.75">
      <c r="A26" s="43">
        <v>20</v>
      </c>
      <c r="B26" s="1">
        <v>22</v>
      </c>
      <c r="C26" s="2" t="s">
        <v>32</v>
      </c>
      <c r="D26" s="2" t="s">
        <v>33</v>
      </c>
      <c r="E26" s="2"/>
      <c r="F26" s="112">
        <v>7</v>
      </c>
      <c r="G26" s="112">
        <v>7</v>
      </c>
      <c r="H26" s="112">
        <v>10</v>
      </c>
      <c r="I26" s="35">
        <v>9</v>
      </c>
      <c r="J26" s="167">
        <f t="shared" si="1"/>
        <v>8.7</v>
      </c>
      <c r="K26" s="113">
        <v>10</v>
      </c>
      <c r="L26" s="113">
        <v>7</v>
      </c>
      <c r="M26" s="113">
        <v>8</v>
      </c>
      <c r="N26" s="118">
        <v>7</v>
      </c>
      <c r="O26" s="141">
        <v>6</v>
      </c>
      <c r="P26" s="142">
        <f t="shared" si="2"/>
        <v>6.6</v>
      </c>
      <c r="Q26" s="43">
        <v>20</v>
      </c>
      <c r="R26" s="1">
        <v>22</v>
      </c>
      <c r="S26" s="2" t="s">
        <v>32</v>
      </c>
      <c r="T26" s="2" t="s">
        <v>33</v>
      </c>
      <c r="U26" s="2"/>
      <c r="V26" s="128">
        <v>8</v>
      </c>
      <c r="W26" s="128">
        <v>7</v>
      </c>
      <c r="X26" s="128">
        <v>7</v>
      </c>
      <c r="Y26" s="129">
        <v>8</v>
      </c>
      <c r="Z26" s="34">
        <f t="shared" si="0"/>
        <v>7.799999999999999</v>
      </c>
      <c r="AA26" s="130">
        <v>7</v>
      </c>
      <c r="AB26" s="130">
        <v>6</v>
      </c>
      <c r="AC26" s="130">
        <v>6</v>
      </c>
      <c r="AD26" s="130">
        <v>7</v>
      </c>
      <c r="AE26" s="12">
        <v>7</v>
      </c>
      <c r="AF26" s="60">
        <f t="shared" si="3"/>
        <v>6.85</v>
      </c>
      <c r="AG26" s="43">
        <v>20</v>
      </c>
      <c r="AH26" s="1">
        <v>22</v>
      </c>
      <c r="AI26" s="2" t="s">
        <v>32</v>
      </c>
      <c r="AJ26" s="2" t="s">
        <v>33</v>
      </c>
      <c r="AK26" s="2"/>
      <c r="AL26" s="130">
        <v>9</v>
      </c>
      <c r="AM26" s="130">
        <v>8</v>
      </c>
      <c r="AN26" s="130">
        <v>8</v>
      </c>
      <c r="AO26" s="130">
        <v>7</v>
      </c>
      <c r="AP26" s="34">
        <f t="shared" si="4"/>
        <v>7.3999999999999995</v>
      </c>
      <c r="AQ26" s="130">
        <v>7</v>
      </c>
      <c r="AR26" s="130">
        <v>7</v>
      </c>
      <c r="AS26" s="130">
        <v>8</v>
      </c>
      <c r="AT26" s="147">
        <v>8</v>
      </c>
      <c r="AU26" s="60">
        <f t="shared" si="5"/>
        <v>7.799999999999999</v>
      </c>
      <c r="AV26" s="121">
        <v>10</v>
      </c>
      <c r="AW26" s="43">
        <v>20</v>
      </c>
      <c r="AX26" s="1">
        <v>22</v>
      </c>
      <c r="AY26" s="2" t="s">
        <v>32</v>
      </c>
      <c r="AZ26" s="2" t="s">
        <v>33</v>
      </c>
      <c r="BA26" s="2"/>
      <c r="BB26" s="130">
        <v>7</v>
      </c>
      <c r="BC26" s="130">
        <v>8</v>
      </c>
      <c r="BD26" s="130">
        <v>7</v>
      </c>
      <c r="BE26" s="130">
        <v>8</v>
      </c>
      <c r="BF26" s="34">
        <f t="shared" si="6"/>
        <v>7.799999999999999</v>
      </c>
      <c r="BG26" s="121">
        <v>10</v>
      </c>
      <c r="BH26" s="43">
        <v>20</v>
      </c>
      <c r="BI26" s="1">
        <v>22</v>
      </c>
      <c r="BJ26" s="2" t="s">
        <v>32</v>
      </c>
      <c r="BK26" s="2" t="s">
        <v>33</v>
      </c>
      <c r="BL26" s="2"/>
      <c r="BM26" s="35"/>
      <c r="BN26" s="35"/>
      <c r="BO26" s="35"/>
      <c r="BP26" s="34"/>
      <c r="BQ26" s="173">
        <f t="shared" si="7"/>
        <v>7.69</v>
      </c>
      <c r="BR26" s="174" t="str">
        <f t="shared" si="8"/>
        <v>Kh¸</v>
      </c>
    </row>
    <row r="27" spans="1:70" ht="12.75">
      <c r="A27" s="43">
        <v>21</v>
      </c>
      <c r="B27" s="1">
        <v>23</v>
      </c>
      <c r="C27" s="2" t="s">
        <v>34</v>
      </c>
      <c r="D27" s="2" t="s">
        <v>35</v>
      </c>
      <c r="E27" s="2"/>
      <c r="F27" s="112">
        <v>8</v>
      </c>
      <c r="G27" s="112">
        <v>8</v>
      </c>
      <c r="H27" s="112">
        <v>10</v>
      </c>
      <c r="I27" s="35">
        <v>9</v>
      </c>
      <c r="J27" s="167">
        <f t="shared" si="1"/>
        <v>8.899999999999999</v>
      </c>
      <c r="K27" s="113">
        <v>10</v>
      </c>
      <c r="L27" s="113">
        <v>8</v>
      </c>
      <c r="M27" s="113">
        <v>8</v>
      </c>
      <c r="N27" s="118">
        <v>7</v>
      </c>
      <c r="O27" s="141">
        <v>7</v>
      </c>
      <c r="P27" s="142">
        <f t="shared" si="2"/>
        <v>7.375</v>
      </c>
      <c r="Q27" s="43">
        <v>21</v>
      </c>
      <c r="R27" s="1">
        <v>23</v>
      </c>
      <c r="S27" s="2" t="s">
        <v>34</v>
      </c>
      <c r="T27" s="2" t="s">
        <v>35</v>
      </c>
      <c r="U27" s="2"/>
      <c r="V27" s="128">
        <v>9</v>
      </c>
      <c r="W27" s="128">
        <v>9</v>
      </c>
      <c r="X27" s="128">
        <v>9</v>
      </c>
      <c r="Y27" s="129">
        <v>9</v>
      </c>
      <c r="Z27" s="34">
        <f t="shared" si="0"/>
        <v>9</v>
      </c>
      <c r="AA27" s="130">
        <v>6</v>
      </c>
      <c r="AB27" s="130">
        <v>7</v>
      </c>
      <c r="AC27" s="130">
        <v>6</v>
      </c>
      <c r="AD27" s="130">
        <v>8</v>
      </c>
      <c r="AE27" s="12">
        <v>7</v>
      </c>
      <c r="AF27" s="60">
        <f t="shared" si="3"/>
        <v>6.924999999999999</v>
      </c>
      <c r="AG27" s="43">
        <v>21</v>
      </c>
      <c r="AH27" s="1">
        <v>23</v>
      </c>
      <c r="AI27" s="2" t="s">
        <v>34</v>
      </c>
      <c r="AJ27" s="2" t="s">
        <v>35</v>
      </c>
      <c r="AK27" s="2"/>
      <c r="AL27" s="130">
        <v>9</v>
      </c>
      <c r="AM27" s="130">
        <v>8</v>
      </c>
      <c r="AN27" s="130">
        <v>9</v>
      </c>
      <c r="AO27" s="130">
        <v>8</v>
      </c>
      <c r="AP27" s="34">
        <f t="shared" si="4"/>
        <v>8.2</v>
      </c>
      <c r="AQ27" s="130">
        <v>7</v>
      </c>
      <c r="AR27" s="130">
        <v>8</v>
      </c>
      <c r="AS27" s="130">
        <v>7</v>
      </c>
      <c r="AT27" s="147">
        <v>9</v>
      </c>
      <c r="AU27" s="60">
        <f t="shared" si="5"/>
        <v>8.5</v>
      </c>
      <c r="AV27" s="121">
        <v>10</v>
      </c>
      <c r="AW27" s="43">
        <v>21</v>
      </c>
      <c r="AX27" s="1">
        <v>23</v>
      </c>
      <c r="AY27" s="2" t="s">
        <v>34</v>
      </c>
      <c r="AZ27" s="2" t="s">
        <v>35</v>
      </c>
      <c r="BA27" s="2"/>
      <c r="BB27" s="130">
        <v>9</v>
      </c>
      <c r="BC27" s="130">
        <v>7</v>
      </c>
      <c r="BD27" s="130">
        <v>8</v>
      </c>
      <c r="BE27" s="130">
        <v>8</v>
      </c>
      <c r="BF27" s="34">
        <f t="shared" si="6"/>
        <v>8</v>
      </c>
      <c r="BG27" s="121">
        <v>10</v>
      </c>
      <c r="BH27" s="43">
        <v>21</v>
      </c>
      <c r="BI27" s="1">
        <v>23</v>
      </c>
      <c r="BJ27" s="2" t="s">
        <v>34</v>
      </c>
      <c r="BK27" s="2" t="s">
        <v>35</v>
      </c>
      <c r="BL27" s="2"/>
      <c r="BM27" s="35"/>
      <c r="BN27" s="35"/>
      <c r="BO27" s="35"/>
      <c r="BP27" s="34"/>
      <c r="BQ27" s="173">
        <f t="shared" si="7"/>
        <v>8.2</v>
      </c>
      <c r="BR27" s="174" t="str">
        <f t="shared" si="8"/>
        <v>Giái</v>
      </c>
    </row>
    <row r="28" spans="1:70" ht="12.75">
      <c r="A28" s="43">
        <v>22</v>
      </c>
      <c r="B28" s="1">
        <v>24</v>
      </c>
      <c r="C28" s="2" t="s">
        <v>9</v>
      </c>
      <c r="D28" s="2" t="s">
        <v>37</v>
      </c>
      <c r="E28" s="2"/>
      <c r="F28" s="112">
        <v>7</v>
      </c>
      <c r="G28" s="112">
        <v>8</v>
      </c>
      <c r="H28" s="112">
        <v>8</v>
      </c>
      <c r="I28" s="35">
        <v>8</v>
      </c>
      <c r="J28" s="167">
        <f t="shared" si="1"/>
        <v>7.8999999999999995</v>
      </c>
      <c r="K28" s="113">
        <v>4</v>
      </c>
      <c r="L28" s="113">
        <v>7</v>
      </c>
      <c r="M28" s="113">
        <v>8</v>
      </c>
      <c r="N28" s="118">
        <v>8</v>
      </c>
      <c r="O28" s="141">
        <v>6</v>
      </c>
      <c r="P28" s="142">
        <f t="shared" si="2"/>
        <v>6.225</v>
      </c>
      <c r="Q28" s="43">
        <v>22</v>
      </c>
      <c r="R28" s="1">
        <v>24</v>
      </c>
      <c r="S28" s="2" t="s">
        <v>9</v>
      </c>
      <c r="T28" s="2" t="s">
        <v>37</v>
      </c>
      <c r="U28" s="2"/>
      <c r="V28" s="128">
        <v>7</v>
      </c>
      <c r="W28" s="128">
        <v>7</v>
      </c>
      <c r="X28" s="128">
        <v>7</v>
      </c>
      <c r="Y28" s="129">
        <v>6</v>
      </c>
      <c r="Z28" s="34">
        <f t="shared" si="0"/>
        <v>6.299999999999999</v>
      </c>
      <c r="AA28" s="130">
        <v>7</v>
      </c>
      <c r="AB28" s="130">
        <v>7</v>
      </c>
      <c r="AC28" s="130">
        <v>6</v>
      </c>
      <c r="AD28" s="130">
        <v>7</v>
      </c>
      <c r="AE28" s="12">
        <v>7</v>
      </c>
      <c r="AF28" s="60">
        <f t="shared" si="3"/>
        <v>6.924999999999999</v>
      </c>
      <c r="AG28" s="43">
        <v>22</v>
      </c>
      <c r="AH28" s="1">
        <v>24</v>
      </c>
      <c r="AI28" s="2" t="s">
        <v>9</v>
      </c>
      <c r="AJ28" s="2" t="s">
        <v>37</v>
      </c>
      <c r="AK28" s="2"/>
      <c r="AL28" s="130">
        <v>7</v>
      </c>
      <c r="AM28" s="130">
        <v>8</v>
      </c>
      <c r="AN28" s="130">
        <v>8</v>
      </c>
      <c r="AO28" s="130">
        <v>8</v>
      </c>
      <c r="AP28" s="34">
        <f t="shared" si="4"/>
        <v>7.8999999999999995</v>
      </c>
      <c r="AQ28" s="130">
        <v>7</v>
      </c>
      <c r="AR28" s="130">
        <v>8</v>
      </c>
      <c r="AS28" s="130">
        <v>8</v>
      </c>
      <c r="AT28" s="147">
        <v>9</v>
      </c>
      <c r="AU28" s="60">
        <f t="shared" si="5"/>
        <v>8.6</v>
      </c>
      <c r="AV28" s="121">
        <v>9</v>
      </c>
      <c r="AW28" s="43">
        <v>22</v>
      </c>
      <c r="AX28" s="1">
        <v>24</v>
      </c>
      <c r="AY28" s="2" t="s">
        <v>9</v>
      </c>
      <c r="AZ28" s="2" t="s">
        <v>37</v>
      </c>
      <c r="BA28" s="2"/>
      <c r="BB28" s="130">
        <v>8</v>
      </c>
      <c r="BC28" s="130">
        <v>8</v>
      </c>
      <c r="BD28" s="130">
        <v>7</v>
      </c>
      <c r="BE28" s="130">
        <v>8</v>
      </c>
      <c r="BF28" s="34">
        <f t="shared" si="6"/>
        <v>7.8999999999999995</v>
      </c>
      <c r="BG28" s="121">
        <v>9</v>
      </c>
      <c r="BH28" s="43">
        <v>22</v>
      </c>
      <c r="BI28" s="1">
        <v>24</v>
      </c>
      <c r="BJ28" s="2" t="s">
        <v>9</v>
      </c>
      <c r="BK28" s="2" t="s">
        <v>37</v>
      </c>
      <c r="BL28" s="2"/>
      <c r="BM28" s="35"/>
      <c r="BN28" s="35"/>
      <c r="BO28" s="35"/>
      <c r="BP28" s="34"/>
      <c r="BQ28" s="173">
        <f t="shared" si="7"/>
        <v>7.46</v>
      </c>
      <c r="BR28" s="174" t="str">
        <f t="shared" si="8"/>
        <v>Kh¸</v>
      </c>
    </row>
    <row r="29" spans="1:70" ht="12.75">
      <c r="A29" s="43">
        <v>23</v>
      </c>
      <c r="B29" s="1">
        <v>25</v>
      </c>
      <c r="C29" s="2" t="s">
        <v>38</v>
      </c>
      <c r="D29" s="2" t="s">
        <v>30</v>
      </c>
      <c r="E29" s="2"/>
      <c r="F29" s="112">
        <v>10</v>
      </c>
      <c r="G29" s="112">
        <v>9</v>
      </c>
      <c r="H29" s="112">
        <v>8</v>
      </c>
      <c r="I29" s="107">
        <v>7</v>
      </c>
      <c r="J29" s="167">
        <f t="shared" si="1"/>
        <v>7.6</v>
      </c>
      <c r="K29" s="113">
        <v>6</v>
      </c>
      <c r="L29" s="113">
        <v>6</v>
      </c>
      <c r="M29" s="113">
        <v>6</v>
      </c>
      <c r="N29" s="118">
        <v>8</v>
      </c>
      <c r="O29" s="141">
        <v>7</v>
      </c>
      <c r="P29" s="142">
        <f t="shared" si="2"/>
        <v>6.85</v>
      </c>
      <c r="Q29" s="43">
        <v>23</v>
      </c>
      <c r="R29" s="1">
        <v>25</v>
      </c>
      <c r="S29" s="2" t="s">
        <v>38</v>
      </c>
      <c r="T29" s="2" t="s">
        <v>30</v>
      </c>
      <c r="U29" s="2"/>
      <c r="V29" s="128">
        <v>7</v>
      </c>
      <c r="W29" s="128">
        <v>7</v>
      </c>
      <c r="X29" s="128">
        <v>7</v>
      </c>
      <c r="Y29" s="184">
        <v>7</v>
      </c>
      <c r="Z29" s="34">
        <f t="shared" si="0"/>
        <v>7</v>
      </c>
      <c r="AA29" s="130">
        <v>5</v>
      </c>
      <c r="AB29" s="130">
        <v>7</v>
      </c>
      <c r="AC29" s="130">
        <v>6</v>
      </c>
      <c r="AD29" s="130">
        <v>7</v>
      </c>
      <c r="AE29" s="12">
        <v>7</v>
      </c>
      <c r="AF29" s="60">
        <f t="shared" si="3"/>
        <v>6.7749999999999995</v>
      </c>
      <c r="AG29" s="43">
        <v>23</v>
      </c>
      <c r="AH29" s="1">
        <v>25</v>
      </c>
      <c r="AI29" s="2" t="s">
        <v>38</v>
      </c>
      <c r="AJ29" s="2" t="s">
        <v>30</v>
      </c>
      <c r="AK29" s="2"/>
      <c r="AL29" s="130">
        <v>6</v>
      </c>
      <c r="AM29" s="130">
        <v>7</v>
      </c>
      <c r="AN29" s="130">
        <v>7</v>
      </c>
      <c r="AO29" s="130">
        <v>9</v>
      </c>
      <c r="AP29" s="34">
        <f t="shared" si="4"/>
        <v>8.3</v>
      </c>
      <c r="AQ29" s="130">
        <v>7</v>
      </c>
      <c r="AR29" s="130">
        <v>7</v>
      </c>
      <c r="AS29" s="130">
        <v>8</v>
      </c>
      <c r="AT29" s="147">
        <v>8</v>
      </c>
      <c r="AU29" s="60">
        <f t="shared" si="5"/>
        <v>7.799999999999999</v>
      </c>
      <c r="AV29" s="121">
        <v>10</v>
      </c>
      <c r="AW29" s="43">
        <v>23</v>
      </c>
      <c r="AX29" s="1">
        <v>25</v>
      </c>
      <c r="AY29" s="2" t="s">
        <v>38</v>
      </c>
      <c r="AZ29" s="2" t="s">
        <v>30</v>
      </c>
      <c r="BA29" s="2"/>
      <c r="BB29" s="130">
        <v>7</v>
      </c>
      <c r="BC29" s="130">
        <v>8</v>
      </c>
      <c r="BD29" s="130">
        <v>8</v>
      </c>
      <c r="BE29" s="185">
        <v>7</v>
      </c>
      <c r="BF29" s="34">
        <f t="shared" si="6"/>
        <v>7.199999999999999</v>
      </c>
      <c r="BG29" s="121">
        <v>10</v>
      </c>
      <c r="BH29" s="43">
        <v>23</v>
      </c>
      <c r="BI29" s="1">
        <v>25</v>
      </c>
      <c r="BJ29" s="2" t="s">
        <v>38</v>
      </c>
      <c r="BK29" s="2" t="s">
        <v>30</v>
      </c>
      <c r="BL29" s="2"/>
      <c r="BM29" s="35"/>
      <c r="BN29" s="35"/>
      <c r="BO29" s="35"/>
      <c r="BP29" s="34"/>
      <c r="BQ29" s="173">
        <f t="shared" si="7"/>
        <v>7.53</v>
      </c>
      <c r="BR29" s="174" t="str">
        <f t="shared" si="8"/>
        <v>Kh¸</v>
      </c>
    </row>
    <row r="30" spans="1:70" ht="12.75">
      <c r="A30" s="43">
        <v>24</v>
      </c>
      <c r="B30" s="1">
        <v>26</v>
      </c>
      <c r="C30" s="2" t="s">
        <v>39</v>
      </c>
      <c r="D30" s="2" t="s">
        <v>40</v>
      </c>
      <c r="E30" s="2"/>
      <c r="F30" s="112">
        <v>7</v>
      </c>
      <c r="G30" s="112">
        <v>7</v>
      </c>
      <c r="H30" s="112">
        <v>9</v>
      </c>
      <c r="I30" s="35">
        <v>8</v>
      </c>
      <c r="J30" s="167">
        <f t="shared" si="1"/>
        <v>7.8999999999999995</v>
      </c>
      <c r="K30" s="113">
        <v>6</v>
      </c>
      <c r="L30" s="113">
        <v>7</v>
      </c>
      <c r="M30" s="113">
        <v>7</v>
      </c>
      <c r="N30" s="118">
        <v>6</v>
      </c>
      <c r="O30" s="141">
        <v>6</v>
      </c>
      <c r="P30" s="142">
        <f t="shared" si="2"/>
        <v>6.1499999999999995</v>
      </c>
      <c r="Q30" s="43">
        <v>24</v>
      </c>
      <c r="R30" s="1">
        <v>26</v>
      </c>
      <c r="S30" s="2" t="s">
        <v>39</v>
      </c>
      <c r="T30" s="2" t="s">
        <v>40</v>
      </c>
      <c r="U30" s="2"/>
      <c r="V30" s="128">
        <v>7</v>
      </c>
      <c r="W30" s="128">
        <v>7</v>
      </c>
      <c r="X30" s="128">
        <v>7</v>
      </c>
      <c r="Y30" s="129">
        <v>6</v>
      </c>
      <c r="Z30" s="34">
        <f t="shared" si="0"/>
        <v>6.299999999999999</v>
      </c>
      <c r="AA30" s="130">
        <v>5</v>
      </c>
      <c r="AB30" s="130">
        <v>6</v>
      </c>
      <c r="AC30" s="130">
        <v>6</v>
      </c>
      <c r="AD30" s="130">
        <v>7</v>
      </c>
      <c r="AE30" s="12">
        <v>6</v>
      </c>
      <c r="AF30" s="60">
        <f t="shared" si="3"/>
        <v>5.999999999999999</v>
      </c>
      <c r="AG30" s="43">
        <v>24</v>
      </c>
      <c r="AH30" s="1">
        <v>26</v>
      </c>
      <c r="AI30" s="2" t="s">
        <v>39</v>
      </c>
      <c r="AJ30" s="2" t="s">
        <v>40</v>
      </c>
      <c r="AK30" s="2"/>
      <c r="AL30" s="130">
        <v>7</v>
      </c>
      <c r="AM30" s="130">
        <v>7</v>
      </c>
      <c r="AN30" s="130">
        <v>7</v>
      </c>
      <c r="AO30" s="185">
        <v>5</v>
      </c>
      <c r="AP30" s="34">
        <f t="shared" si="4"/>
        <v>5.6</v>
      </c>
      <c r="AQ30" s="130">
        <v>6</v>
      </c>
      <c r="AR30" s="130">
        <v>9</v>
      </c>
      <c r="AS30" s="130">
        <v>8</v>
      </c>
      <c r="AT30" s="147">
        <v>8</v>
      </c>
      <c r="AU30" s="60">
        <f t="shared" si="5"/>
        <v>7.8999999999999995</v>
      </c>
      <c r="AV30" s="121">
        <v>9</v>
      </c>
      <c r="AW30" s="43">
        <v>24</v>
      </c>
      <c r="AX30" s="1">
        <v>26</v>
      </c>
      <c r="AY30" s="2" t="s">
        <v>39</v>
      </c>
      <c r="AZ30" s="2" t="s">
        <v>40</v>
      </c>
      <c r="BA30" s="2"/>
      <c r="BB30" s="130">
        <v>7</v>
      </c>
      <c r="BC30" s="130">
        <v>7</v>
      </c>
      <c r="BD30" s="130">
        <v>7</v>
      </c>
      <c r="BE30" s="130">
        <v>8</v>
      </c>
      <c r="BF30" s="34">
        <f t="shared" si="6"/>
        <v>7.699999999999999</v>
      </c>
      <c r="BG30" s="121">
        <v>9</v>
      </c>
      <c r="BH30" s="43">
        <v>24</v>
      </c>
      <c r="BI30" s="1">
        <v>26</v>
      </c>
      <c r="BJ30" s="2" t="s">
        <v>39</v>
      </c>
      <c r="BK30" s="2" t="s">
        <v>40</v>
      </c>
      <c r="BL30" s="2"/>
      <c r="BM30" s="35"/>
      <c r="BN30" s="35"/>
      <c r="BO30" s="35"/>
      <c r="BP30" s="34"/>
      <c r="BQ30" s="173">
        <f t="shared" si="7"/>
        <v>6.91</v>
      </c>
      <c r="BR30" s="174" t="str">
        <f t="shared" si="8"/>
        <v>TB Kh¸</v>
      </c>
    </row>
    <row r="31" spans="1:70" ht="12.75">
      <c r="A31" s="43">
        <v>25</v>
      </c>
      <c r="B31" s="1">
        <v>27</v>
      </c>
      <c r="C31" s="2" t="s">
        <v>41</v>
      </c>
      <c r="D31" s="2" t="s">
        <v>42</v>
      </c>
      <c r="E31" s="2"/>
      <c r="F31" s="112">
        <v>10</v>
      </c>
      <c r="G31" s="112">
        <v>8</v>
      </c>
      <c r="H31" s="112">
        <v>10</v>
      </c>
      <c r="I31" s="35">
        <v>9</v>
      </c>
      <c r="J31" s="167">
        <f t="shared" si="1"/>
        <v>9.1</v>
      </c>
      <c r="K31" s="113">
        <v>10</v>
      </c>
      <c r="L31" s="113">
        <v>8</v>
      </c>
      <c r="M31" s="113">
        <v>7</v>
      </c>
      <c r="N31" s="118">
        <v>7</v>
      </c>
      <c r="O31" s="141">
        <v>7</v>
      </c>
      <c r="P31" s="142">
        <f t="shared" si="2"/>
        <v>7.299999999999999</v>
      </c>
      <c r="Q31" s="43">
        <v>25</v>
      </c>
      <c r="R31" s="1">
        <v>27</v>
      </c>
      <c r="S31" s="2" t="s">
        <v>41</v>
      </c>
      <c r="T31" s="2" t="s">
        <v>42</v>
      </c>
      <c r="U31" s="2"/>
      <c r="V31" s="128">
        <v>8</v>
      </c>
      <c r="W31" s="128">
        <v>8</v>
      </c>
      <c r="X31" s="128">
        <v>8</v>
      </c>
      <c r="Y31" s="129">
        <v>9</v>
      </c>
      <c r="Z31" s="34">
        <f t="shared" si="0"/>
        <v>8.7</v>
      </c>
      <c r="AA31" s="130">
        <v>6</v>
      </c>
      <c r="AB31" s="130">
        <v>7</v>
      </c>
      <c r="AC31" s="130">
        <v>6</v>
      </c>
      <c r="AD31" s="130">
        <v>7</v>
      </c>
      <c r="AE31" s="12">
        <v>7</v>
      </c>
      <c r="AF31" s="60">
        <f t="shared" si="3"/>
        <v>6.85</v>
      </c>
      <c r="AG31" s="43">
        <v>25</v>
      </c>
      <c r="AH31" s="1">
        <v>27</v>
      </c>
      <c r="AI31" s="2" t="s">
        <v>41</v>
      </c>
      <c r="AJ31" s="2" t="s">
        <v>42</v>
      </c>
      <c r="AK31" s="2"/>
      <c r="AL31" s="130">
        <v>7</v>
      </c>
      <c r="AM31" s="130">
        <v>7</v>
      </c>
      <c r="AN31" s="130">
        <v>7</v>
      </c>
      <c r="AO31" s="130">
        <v>7</v>
      </c>
      <c r="AP31" s="34">
        <f t="shared" si="4"/>
        <v>7</v>
      </c>
      <c r="AQ31" s="130">
        <v>7</v>
      </c>
      <c r="AR31" s="130">
        <v>8</v>
      </c>
      <c r="AS31" s="130">
        <v>7</v>
      </c>
      <c r="AT31" s="147">
        <v>9</v>
      </c>
      <c r="AU31" s="60">
        <f t="shared" si="5"/>
        <v>8.5</v>
      </c>
      <c r="AV31" s="121">
        <v>9</v>
      </c>
      <c r="AW31" s="43">
        <v>25</v>
      </c>
      <c r="AX31" s="1">
        <v>27</v>
      </c>
      <c r="AY31" s="2" t="s">
        <v>41</v>
      </c>
      <c r="AZ31" s="2" t="s">
        <v>42</v>
      </c>
      <c r="BA31" s="2"/>
      <c r="BB31" s="130">
        <v>7</v>
      </c>
      <c r="BC31" s="130">
        <v>8</v>
      </c>
      <c r="BD31" s="130">
        <v>7</v>
      </c>
      <c r="BE31" s="130">
        <v>8</v>
      </c>
      <c r="BF31" s="34">
        <f t="shared" si="6"/>
        <v>7.799999999999999</v>
      </c>
      <c r="BG31" s="121">
        <v>9</v>
      </c>
      <c r="BH31" s="43">
        <v>25</v>
      </c>
      <c r="BI31" s="1">
        <v>27</v>
      </c>
      <c r="BJ31" s="2" t="s">
        <v>41</v>
      </c>
      <c r="BK31" s="2" t="s">
        <v>42</v>
      </c>
      <c r="BL31" s="2"/>
      <c r="BM31" s="35"/>
      <c r="BN31" s="35"/>
      <c r="BO31" s="35"/>
      <c r="BP31" s="34"/>
      <c r="BQ31" s="173">
        <f t="shared" si="7"/>
        <v>7.92</v>
      </c>
      <c r="BR31" s="174" t="str">
        <f t="shared" si="8"/>
        <v>Kh¸</v>
      </c>
    </row>
    <row r="32" spans="1:70" ht="12.75">
      <c r="A32" s="43">
        <v>26</v>
      </c>
      <c r="B32" s="1">
        <v>28</v>
      </c>
      <c r="C32" s="2" t="s">
        <v>36</v>
      </c>
      <c r="D32" s="2" t="s">
        <v>42</v>
      </c>
      <c r="E32" s="2"/>
      <c r="F32" s="112">
        <v>6</v>
      </c>
      <c r="G32" s="112">
        <v>8</v>
      </c>
      <c r="H32" s="112">
        <v>9</v>
      </c>
      <c r="I32" s="92">
        <v>9</v>
      </c>
      <c r="J32" s="167">
        <f t="shared" si="1"/>
        <v>8.6</v>
      </c>
      <c r="K32" s="113">
        <v>5</v>
      </c>
      <c r="L32" s="113">
        <v>6</v>
      </c>
      <c r="M32" s="113">
        <v>8</v>
      </c>
      <c r="N32" s="118">
        <v>0</v>
      </c>
      <c r="O32" s="141">
        <v>7</v>
      </c>
      <c r="P32" s="142">
        <f t="shared" si="2"/>
        <v>6.324999999999999</v>
      </c>
      <c r="Q32" s="43">
        <v>26</v>
      </c>
      <c r="R32" s="1">
        <v>28</v>
      </c>
      <c r="S32" s="2" t="s">
        <v>36</v>
      </c>
      <c r="T32" s="2" t="s">
        <v>42</v>
      </c>
      <c r="U32" s="2"/>
      <c r="V32" s="128">
        <v>7</v>
      </c>
      <c r="W32" s="128">
        <v>7</v>
      </c>
      <c r="X32" s="128">
        <v>7</v>
      </c>
      <c r="Y32" s="129">
        <v>6</v>
      </c>
      <c r="Z32" s="34">
        <f t="shared" si="0"/>
        <v>6.299999999999999</v>
      </c>
      <c r="AA32" s="130">
        <v>7</v>
      </c>
      <c r="AB32" s="130">
        <v>7</v>
      </c>
      <c r="AC32" s="130">
        <v>7</v>
      </c>
      <c r="AD32" s="130">
        <v>7</v>
      </c>
      <c r="AE32" s="12">
        <v>6</v>
      </c>
      <c r="AF32" s="60">
        <f t="shared" si="3"/>
        <v>6.299999999999999</v>
      </c>
      <c r="AG32" s="43">
        <v>26</v>
      </c>
      <c r="AH32" s="1">
        <v>28</v>
      </c>
      <c r="AI32" s="2" t="s">
        <v>36</v>
      </c>
      <c r="AJ32" s="2" t="s">
        <v>42</v>
      </c>
      <c r="AK32" s="2"/>
      <c r="AL32" s="130">
        <v>7</v>
      </c>
      <c r="AM32" s="130">
        <v>6</v>
      </c>
      <c r="AN32" s="130">
        <v>7</v>
      </c>
      <c r="AO32" s="130">
        <v>4</v>
      </c>
      <c r="AP32" s="34">
        <f t="shared" si="4"/>
        <v>4.8</v>
      </c>
      <c r="AQ32" s="130">
        <v>6</v>
      </c>
      <c r="AR32" s="130">
        <v>9</v>
      </c>
      <c r="AS32" s="130">
        <v>8</v>
      </c>
      <c r="AT32" s="147">
        <v>7</v>
      </c>
      <c r="AU32" s="60">
        <f t="shared" si="5"/>
        <v>7.199999999999999</v>
      </c>
      <c r="AV32" s="121">
        <v>9</v>
      </c>
      <c r="AW32" s="43">
        <v>26</v>
      </c>
      <c r="AX32" s="1">
        <v>28</v>
      </c>
      <c r="AY32" s="2" t="s">
        <v>36</v>
      </c>
      <c r="AZ32" s="2" t="s">
        <v>42</v>
      </c>
      <c r="BA32" s="2"/>
      <c r="BB32" s="130">
        <v>7</v>
      </c>
      <c r="BC32" s="130">
        <v>7</v>
      </c>
      <c r="BD32" s="130">
        <v>7</v>
      </c>
      <c r="BE32" s="130">
        <v>8</v>
      </c>
      <c r="BF32" s="34">
        <f t="shared" si="6"/>
        <v>7.699999999999999</v>
      </c>
      <c r="BG32" s="121">
        <v>9</v>
      </c>
      <c r="BH32" s="43">
        <v>26</v>
      </c>
      <c r="BI32" s="1">
        <v>28</v>
      </c>
      <c r="BJ32" s="2" t="s">
        <v>36</v>
      </c>
      <c r="BK32" s="2" t="s">
        <v>42</v>
      </c>
      <c r="BL32" s="2"/>
      <c r="BM32" s="35"/>
      <c r="BN32" s="35"/>
      <c r="BO32" s="35"/>
      <c r="BP32" s="34"/>
      <c r="BQ32" s="173">
        <f t="shared" si="7"/>
        <v>6.89</v>
      </c>
      <c r="BR32" s="174" t="str">
        <f t="shared" si="8"/>
        <v>TB Kh¸</v>
      </c>
    </row>
    <row r="33" spans="1:70" ht="12.75">
      <c r="A33" s="43">
        <v>27</v>
      </c>
      <c r="B33" s="1">
        <v>29</v>
      </c>
      <c r="C33" s="2" t="s">
        <v>43</v>
      </c>
      <c r="D33" s="2" t="s">
        <v>42</v>
      </c>
      <c r="E33" s="2"/>
      <c r="F33" s="112">
        <v>7</v>
      </c>
      <c r="G33" s="112">
        <v>9</v>
      </c>
      <c r="H33" s="112">
        <v>8</v>
      </c>
      <c r="I33" s="35">
        <v>9</v>
      </c>
      <c r="J33" s="167">
        <f t="shared" si="1"/>
        <v>8.7</v>
      </c>
      <c r="K33" s="113">
        <v>5</v>
      </c>
      <c r="L33" s="113">
        <v>6</v>
      </c>
      <c r="M33" s="113">
        <v>9</v>
      </c>
      <c r="N33" s="118">
        <v>8</v>
      </c>
      <c r="O33" s="141">
        <v>6</v>
      </c>
      <c r="P33" s="142">
        <f t="shared" si="2"/>
        <v>6.299999999999999</v>
      </c>
      <c r="Q33" s="43">
        <v>27</v>
      </c>
      <c r="R33" s="1">
        <v>29</v>
      </c>
      <c r="S33" s="2" t="s">
        <v>43</v>
      </c>
      <c r="T33" s="2" t="s">
        <v>42</v>
      </c>
      <c r="U33" s="2"/>
      <c r="V33" s="128">
        <v>7</v>
      </c>
      <c r="W33" s="128">
        <v>7</v>
      </c>
      <c r="X33" s="128">
        <v>7</v>
      </c>
      <c r="Y33" s="129">
        <v>9</v>
      </c>
      <c r="Z33" s="34">
        <f t="shared" si="0"/>
        <v>8.4</v>
      </c>
      <c r="AA33" s="130">
        <v>6</v>
      </c>
      <c r="AB33" s="130">
        <v>7</v>
      </c>
      <c r="AC33" s="130">
        <v>6</v>
      </c>
      <c r="AD33" s="130">
        <v>7</v>
      </c>
      <c r="AE33" s="12">
        <v>7</v>
      </c>
      <c r="AF33" s="60">
        <f t="shared" si="3"/>
        <v>6.85</v>
      </c>
      <c r="AG33" s="43">
        <v>27</v>
      </c>
      <c r="AH33" s="1">
        <v>29</v>
      </c>
      <c r="AI33" s="2" t="s">
        <v>43</v>
      </c>
      <c r="AJ33" s="2" t="s">
        <v>42</v>
      </c>
      <c r="AK33" s="2"/>
      <c r="AL33" s="130">
        <v>8</v>
      </c>
      <c r="AM33" s="130">
        <v>8</v>
      </c>
      <c r="AN33" s="130">
        <v>8</v>
      </c>
      <c r="AO33" s="130">
        <v>7</v>
      </c>
      <c r="AP33" s="34">
        <f t="shared" si="4"/>
        <v>7.299999999999999</v>
      </c>
      <c r="AQ33" s="130">
        <v>9</v>
      </c>
      <c r="AR33" s="130">
        <v>8</v>
      </c>
      <c r="AS33" s="130">
        <v>8</v>
      </c>
      <c r="AT33" s="147">
        <v>8</v>
      </c>
      <c r="AU33" s="60">
        <f t="shared" si="5"/>
        <v>8.1</v>
      </c>
      <c r="AV33" s="121">
        <v>10</v>
      </c>
      <c r="AW33" s="43">
        <v>27</v>
      </c>
      <c r="AX33" s="1">
        <v>29</v>
      </c>
      <c r="AY33" s="2" t="s">
        <v>43</v>
      </c>
      <c r="AZ33" s="2" t="s">
        <v>42</v>
      </c>
      <c r="BA33" s="2"/>
      <c r="BB33" s="130">
        <v>8</v>
      </c>
      <c r="BC33" s="130">
        <v>8</v>
      </c>
      <c r="BD33" s="130">
        <v>7</v>
      </c>
      <c r="BE33" s="130">
        <v>8</v>
      </c>
      <c r="BF33" s="34">
        <f t="shared" si="6"/>
        <v>7.8999999999999995</v>
      </c>
      <c r="BG33" s="121">
        <v>10</v>
      </c>
      <c r="BH33" s="43">
        <v>27</v>
      </c>
      <c r="BI33" s="1">
        <v>29</v>
      </c>
      <c r="BJ33" s="2" t="s">
        <v>43</v>
      </c>
      <c r="BK33" s="2" t="s">
        <v>42</v>
      </c>
      <c r="BL33" s="2"/>
      <c r="BM33" s="35"/>
      <c r="BN33" s="35"/>
      <c r="BO33" s="35"/>
      <c r="BP33" s="34"/>
      <c r="BQ33" s="173">
        <f t="shared" si="7"/>
        <v>7.75</v>
      </c>
      <c r="BR33" s="174" t="str">
        <f t="shared" si="8"/>
        <v>Kh¸</v>
      </c>
    </row>
    <row r="34" spans="1:70" ht="12.75">
      <c r="A34" s="43">
        <v>28</v>
      </c>
      <c r="B34" s="1">
        <v>31</v>
      </c>
      <c r="C34" s="2" t="s">
        <v>17</v>
      </c>
      <c r="D34" s="2" t="s">
        <v>44</v>
      </c>
      <c r="E34" s="2"/>
      <c r="F34" s="112">
        <v>7</v>
      </c>
      <c r="G34" s="112">
        <v>7</v>
      </c>
      <c r="H34" s="112">
        <v>10</v>
      </c>
      <c r="I34" s="35">
        <v>9</v>
      </c>
      <c r="J34" s="167">
        <f t="shared" si="1"/>
        <v>8.7</v>
      </c>
      <c r="K34" s="113">
        <v>5</v>
      </c>
      <c r="L34" s="113">
        <v>6</v>
      </c>
      <c r="M34" s="113">
        <v>7</v>
      </c>
      <c r="N34" s="118">
        <v>6</v>
      </c>
      <c r="O34" s="141">
        <v>7</v>
      </c>
      <c r="P34" s="142">
        <f t="shared" si="2"/>
        <v>6.699999999999999</v>
      </c>
      <c r="Q34" s="43">
        <v>28</v>
      </c>
      <c r="R34" s="1">
        <v>31</v>
      </c>
      <c r="S34" s="2" t="s">
        <v>17</v>
      </c>
      <c r="T34" s="2" t="s">
        <v>44</v>
      </c>
      <c r="U34" s="2"/>
      <c r="V34" s="128">
        <v>7</v>
      </c>
      <c r="W34" s="128">
        <v>7</v>
      </c>
      <c r="X34" s="128">
        <v>7</v>
      </c>
      <c r="Y34" s="129">
        <v>8</v>
      </c>
      <c r="Z34" s="34">
        <f t="shared" si="0"/>
        <v>7.699999999999999</v>
      </c>
      <c r="AA34" s="130">
        <v>6</v>
      </c>
      <c r="AB34" s="130">
        <v>7</v>
      </c>
      <c r="AC34" s="130">
        <v>6</v>
      </c>
      <c r="AD34" s="130">
        <v>7</v>
      </c>
      <c r="AE34" s="12">
        <v>6</v>
      </c>
      <c r="AF34" s="60">
        <f t="shared" si="3"/>
        <v>6.1499999999999995</v>
      </c>
      <c r="AG34" s="43">
        <v>28</v>
      </c>
      <c r="AH34" s="1">
        <v>31</v>
      </c>
      <c r="AI34" s="2" t="s">
        <v>17</v>
      </c>
      <c r="AJ34" s="2" t="s">
        <v>44</v>
      </c>
      <c r="AK34" s="2"/>
      <c r="AL34" s="130">
        <v>8</v>
      </c>
      <c r="AM34" s="130">
        <v>7</v>
      </c>
      <c r="AN34" s="130">
        <v>8</v>
      </c>
      <c r="AO34" s="130">
        <v>8</v>
      </c>
      <c r="AP34" s="34">
        <f t="shared" si="4"/>
        <v>7.8999999999999995</v>
      </c>
      <c r="AQ34" s="130">
        <v>7</v>
      </c>
      <c r="AR34" s="130">
        <v>8</v>
      </c>
      <c r="AS34" s="130">
        <v>9</v>
      </c>
      <c r="AT34" s="147">
        <v>8</v>
      </c>
      <c r="AU34" s="60">
        <f t="shared" si="5"/>
        <v>8</v>
      </c>
      <c r="AV34" s="121">
        <v>9</v>
      </c>
      <c r="AW34" s="43">
        <v>28</v>
      </c>
      <c r="AX34" s="1">
        <v>31</v>
      </c>
      <c r="AY34" s="2" t="s">
        <v>17</v>
      </c>
      <c r="AZ34" s="2" t="s">
        <v>44</v>
      </c>
      <c r="BA34" s="2"/>
      <c r="BB34" s="130">
        <v>7</v>
      </c>
      <c r="BC34" s="130">
        <v>8</v>
      </c>
      <c r="BD34" s="130">
        <v>7</v>
      </c>
      <c r="BE34" s="130">
        <v>8</v>
      </c>
      <c r="BF34" s="34">
        <f t="shared" si="6"/>
        <v>7.799999999999999</v>
      </c>
      <c r="BG34" s="121">
        <v>9</v>
      </c>
      <c r="BH34" s="43">
        <v>28</v>
      </c>
      <c r="BI34" s="1">
        <v>31</v>
      </c>
      <c r="BJ34" s="2" t="s">
        <v>17</v>
      </c>
      <c r="BK34" s="2" t="s">
        <v>44</v>
      </c>
      <c r="BL34" s="2"/>
      <c r="BM34" s="35"/>
      <c r="BN34" s="35"/>
      <c r="BO34" s="35"/>
      <c r="BP34" s="34"/>
      <c r="BQ34" s="173">
        <f t="shared" si="7"/>
        <v>7.59</v>
      </c>
      <c r="BR34" s="174" t="str">
        <f t="shared" si="8"/>
        <v>Kh¸</v>
      </c>
    </row>
    <row r="35" spans="1:70" ht="12.75">
      <c r="A35" s="43">
        <v>29</v>
      </c>
      <c r="B35" s="1">
        <v>32</v>
      </c>
      <c r="C35" s="2" t="s">
        <v>45</v>
      </c>
      <c r="D35" s="2" t="s">
        <v>46</v>
      </c>
      <c r="E35" s="2"/>
      <c r="F35" s="112">
        <v>7</v>
      </c>
      <c r="G35" s="112">
        <v>8</v>
      </c>
      <c r="H35" s="113">
        <v>5</v>
      </c>
      <c r="I35" s="35">
        <v>10</v>
      </c>
      <c r="J35" s="167">
        <f t="shared" si="1"/>
        <v>9</v>
      </c>
      <c r="K35" s="113">
        <v>10</v>
      </c>
      <c r="L35" s="113">
        <v>7</v>
      </c>
      <c r="M35" s="113">
        <v>7</v>
      </c>
      <c r="N35" s="118">
        <v>8</v>
      </c>
      <c r="O35" s="141">
        <v>6</v>
      </c>
      <c r="P35" s="142">
        <f t="shared" si="2"/>
        <v>6.6</v>
      </c>
      <c r="Q35" s="43">
        <v>29</v>
      </c>
      <c r="R35" s="1">
        <v>32</v>
      </c>
      <c r="S35" s="2" t="s">
        <v>45</v>
      </c>
      <c r="T35" s="2" t="s">
        <v>46</v>
      </c>
      <c r="U35" s="2"/>
      <c r="V35" s="128">
        <v>8</v>
      </c>
      <c r="W35" s="128">
        <v>8</v>
      </c>
      <c r="X35" s="130">
        <v>8</v>
      </c>
      <c r="Y35" s="131">
        <v>8</v>
      </c>
      <c r="Z35" s="34">
        <f t="shared" si="0"/>
        <v>8</v>
      </c>
      <c r="AA35" s="130">
        <v>7</v>
      </c>
      <c r="AB35" s="130">
        <v>7</v>
      </c>
      <c r="AC35" s="130">
        <v>6</v>
      </c>
      <c r="AD35" s="130">
        <v>8</v>
      </c>
      <c r="AE35" s="12">
        <v>8</v>
      </c>
      <c r="AF35" s="60">
        <f t="shared" si="3"/>
        <v>7.699999999999999</v>
      </c>
      <c r="AG35" s="43">
        <v>29</v>
      </c>
      <c r="AH35" s="1">
        <v>32</v>
      </c>
      <c r="AI35" s="2" t="s">
        <v>45</v>
      </c>
      <c r="AJ35" s="2" t="s">
        <v>46</v>
      </c>
      <c r="AK35" s="2"/>
      <c r="AL35" s="130">
        <v>8</v>
      </c>
      <c r="AM35" s="130">
        <v>8</v>
      </c>
      <c r="AN35" s="130">
        <v>8</v>
      </c>
      <c r="AO35" s="130">
        <v>7</v>
      </c>
      <c r="AP35" s="34">
        <f t="shared" si="4"/>
        <v>7.299999999999999</v>
      </c>
      <c r="AQ35" s="130">
        <v>8</v>
      </c>
      <c r="AR35" s="130">
        <v>7</v>
      </c>
      <c r="AS35" s="130">
        <v>8</v>
      </c>
      <c r="AT35" s="147">
        <v>8</v>
      </c>
      <c r="AU35" s="60">
        <f t="shared" si="5"/>
        <v>7.8999999999999995</v>
      </c>
      <c r="AV35" s="121">
        <v>10</v>
      </c>
      <c r="AW35" s="43">
        <v>29</v>
      </c>
      <c r="AX35" s="1">
        <v>32</v>
      </c>
      <c r="AY35" s="2" t="s">
        <v>45</v>
      </c>
      <c r="AZ35" s="2" t="s">
        <v>46</v>
      </c>
      <c r="BA35" s="2"/>
      <c r="BB35" s="130">
        <v>8</v>
      </c>
      <c r="BC35" s="130">
        <v>8</v>
      </c>
      <c r="BD35" s="130">
        <v>7</v>
      </c>
      <c r="BE35" s="130">
        <v>8</v>
      </c>
      <c r="BF35" s="34">
        <f t="shared" si="6"/>
        <v>7.8999999999999995</v>
      </c>
      <c r="BG35" s="121">
        <v>10</v>
      </c>
      <c r="BH35" s="43">
        <v>29</v>
      </c>
      <c r="BI35" s="1">
        <v>32</v>
      </c>
      <c r="BJ35" s="2" t="s">
        <v>45</v>
      </c>
      <c r="BK35" s="2" t="s">
        <v>46</v>
      </c>
      <c r="BL35" s="2"/>
      <c r="BM35" s="35"/>
      <c r="BN35" s="35"/>
      <c r="BO35" s="35"/>
      <c r="BP35" s="34"/>
      <c r="BQ35" s="173">
        <f t="shared" si="7"/>
        <v>7.9</v>
      </c>
      <c r="BR35" s="174" t="str">
        <f t="shared" si="8"/>
        <v>Kh¸</v>
      </c>
    </row>
    <row r="36" spans="1:70" ht="14.25">
      <c r="A36" s="43">
        <v>30</v>
      </c>
      <c r="B36" s="1">
        <v>33</v>
      </c>
      <c r="C36" s="2" t="s">
        <v>47</v>
      </c>
      <c r="D36" s="37" t="s">
        <v>82</v>
      </c>
      <c r="E36" s="2"/>
      <c r="F36" s="112">
        <v>8</v>
      </c>
      <c r="G36" s="112">
        <v>7</v>
      </c>
      <c r="H36" s="112">
        <v>5</v>
      </c>
      <c r="I36" s="35">
        <v>7</v>
      </c>
      <c r="J36" s="167">
        <f t="shared" si="1"/>
        <v>6.8999999999999995</v>
      </c>
      <c r="K36" s="113">
        <v>7</v>
      </c>
      <c r="L36" s="113">
        <v>7</v>
      </c>
      <c r="M36" s="113">
        <v>6</v>
      </c>
      <c r="N36" s="118">
        <v>7</v>
      </c>
      <c r="O36" s="141">
        <v>7</v>
      </c>
      <c r="P36" s="142">
        <f t="shared" si="2"/>
        <v>6.924999999999999</v>
      </c>
      <c r="Q36" s="43">
        <v>30</v>
      </c>
      <c r="R36" s="1">
        <v>33</v>
      </c>
      <c r="S36" s="2" t="s">
        <v>47</v>
      </c>
      <c r="T36" s="37" t="s">
        <v>82</v>
      </c>
      <c r="U36" s="2"/>
      <c r="V36" s="128">
        <v>7</v>
      </c>
      <c r="W36" s="128">
        <v>7</v>
      </c>
      <c r="X36" s="128">
        <v>7</v>
      </c>
      <c r="Y36" s="129">
        <v>6</v>
      </c>
      <c r="Z36" s="34">
        <f t="shared" si="0"/>
        <v>6.299999999999999</v>
      </c>
      <c r="AA36" s="130">
        <v>6</v>
      </c>
      <c r="AB36" s="177" t="s">
        <v>149</v>
      </c>
      <c r="AC36" s="130">
        <v>6</v>
      </c>
      <c r="AD36" s="130">
        <v>6</v>
      </c>
      <c r="AE36" s="12">
        <v>6</v>
      </c>
      <c r="AF36" s="60">
        <f t="shared" si="3"/>
        <v>5.549999999999999</v>
      </c>
      <c r="AG36" s="43">
        <v>30</v>
      </c>
      <c r="AH36" s="1">
        <v>33</v>
      </c>
      <c r="AI36" s="2" t="s">
        <v>47</v>
      </c>
      <c r="AJ36" s="37" t="s">
        <v>82</v>
      </c>
      <c r="AK36" s="2"/>
      <c r="AL36" s="130">
        <v>7</v>
      </c>
      <c r="AM36" s="130">
        <v>8</v>
      </c>
      <c r="AN36" s="130">
        <v>8</v>
      </c>
      <c r="AO36" s="130">
        <v>5</v>
      </c>
      <c r="AP36" s="34">
        <f t="shared" si="4"/>
        <v>5.8</v>
      </c>
      <c r="AQ36" s="130">
        <v>7</v>
      </c>
      <c r="AR36" s="130">
        <v>7</v>
      </c>
      <c r="AS36" s="130">
        <v>8</v>
      </c>
      <c r="AT36" s="147">
        <v>7</v>
      </c>
      <c r="AU36" s="60">
        <f t="shared" si="5"/>
        <v>7.1</v>
      </c>
      <c r="AV36" s="121">
        <v>9</v>
      </c>
      <c r="AW36" s="43">
        <v>30</v>
      </c>
      <c r="AX36" s="1">
        <v>33</v>
      </c>
      <c r="AY36" s="2" t="s">
        <v>47</v>
      </c>
      <c r="AZ36" s="37" t="s">
        <v>82</v>
      </c>
      <c r="BA36" s="2"/>
      <c r="BB36" s="130">
        <v>7</v>
      </c>
      <c r="BC36" s="130">
        <v>7</v>
      </c>
      <c r="BD36" s="130">
        <v>7</v>
      </c>
      <c r="BE36" s="130">
        <v>7</v>
      </c>
      <c r="BF36" s="34">
        <f t="shared" si="6"/>
        <v>7</v>
      </c>
      <c r="BG36" s="121">
        <v>9</v>
      </c>
      <c r="BH36" s="43">
        <v>30</v>
      </c>
      <c r="BI36" s="1">
        <v>33</v>
      </c>
      <c r="BJ36" s="2" t="s">
        <v>47</v>
      </c>
      <c r="BK36" s="37" t="s">
        <v>82</v>
      </c>
      <c r="BL36" s="2"/>
      <c r="BM36" s="35"/>
      <c r="BN36" s="35"/>
      <c r="BO36" s="35"/>
      <c r="BP36" s="34"/>
      <c r="BQ36" s="173">
        <f t="shared" si="7"/>
        <v>6.69</v>
      </c>
      <c r="BR36" s="174" t="str">
        <f t="shared" si="8"/>
        <v>TB Kh¸</v>
      </c>
    </row>
    <row r="37" spans="1:70" ht="12.75">
      <c r="A37" s="43">
        <v>31</v>
      </c>
      <c r="B37" s="1">
        <v>34</v>
      </c>
      <c r="C37" s="2" t="s">
        <v>49</v>
      </c>
      <c r="D37" s="2" t="s">
        <v>48</v>
      </c>
      <c r="E37" s="2"/>
      <c r="F37" s="112">
        <v>7</v>
      </c>
      <c r="G37" s="112">
        <v>7</v>
      </c>
      <c r="H37" s="112">
        <v>8</v>
      </c>
      <c r="I37" s="35">
        <v>8</v>
      </c>
      <c r="J37" s="167">
        <f t="shared" si="1"/>
        <v>7.799999999999999</v>
      </c>
      <c r="K37" s="113">
        <v>7</v>
      </c>
      <c r="L37" s="113">
        <v>7</v>
      </c>
      <c r="M37" s="113">
        <v>8</v>
      </c>
      <c r="N37" s="118">
        <v>8</v>
      </c>
      <c r="O37" s="141">
        <v>8</v>
      </c>
      <c r="P37" s="142">
        <f t="shared" si="2"/>
        <v>7.85</v>
      </c>
      <c r="Q37" s="43">
        <v>31</v>
      </c>
      <c r="R37" s="1">
        <v>34</v>
      </c>
      <c r="S37" s="2" t="s">
        <v>49</v>
      </c>
      <c r="T37" s="2" t="s">
        <v>48</v>
      </c>
      <c r="U37" s="2"/>
      <c r="V37" s="128">
        <v>7</v>
      </c>
      <c r="W37" s="128">
        <v>7</v>
      </c>
      <c r="X37" s="128">
        <v>7</v>
      </c>
      <c r="Y37" s="129">
        <v>7</v>
      </c>
      <c r="Z37" s="34">
        <f t="shared" si="0"/>
        <v>7</v>
      </c>
      <c r="AA37" s="130">
        <v>6</v>
      </c>
      <c r="AB37" s="130">
        <v>7</v>
      </c>
      <c r="AC37" s="130">
        <v>7</v>
      </c>
      <c r="AD37" s="130">
        <v>7</v>
      </c>
      <c r="AE37" s="12">
        <v>7</v>
      </c>
      <c r="AF37" s="60">
        <f t="shared" si="3"/>
        <v>6.924999999999999</v>
      </c>
      <c r="AG37" s="43">
        <v>31</v>
      </c>
      <c r="AH37" s="1">
        <v>34</v>
      </c>
      <c r="AI37" s="2" t="s">
        <v>49</v>
      </c>
      <c r="AJ37" s="2" t="s">
        <v>48</v>
      </c>
      <c r="AK37" s="2"/>
      <c r="AL37" s="130">
        <v>8</v>
      </c>
      <c r="AM37" s="130">
        <v>7</v>
      </c>
      <c r="AN37" s="130">
        <v>8</v>
      </c>
      <c r="AO37" s="130">
        <v>6</v>
      </c>
      <c r="AP37" s="34">
        <f t="shared" si="4"/>
        <v>6.499999999999999</v>
      </c>
      <c r="AQ37" s="130">
        <v>7</v>
      </c>
      <c r="AR37" s="130">
        <v>7</v>
      </c>
      <c r="AS37" s="130">
        <v>7</v>
      </c>
      <c r="AT37" s="147">
        <v>8</v>
      </c>
      <c r="AU37" s="60">
        <f t="shared" si="5"/>
        <v>7.699999999999999</v>
      </c>
      <c r="AV37" s="121">
        <v>9</v>
      </c>
      <c r="AW37" s="43">
        <v>31</v>
      </c>
      <c r="AX37" s="1">
        <v>34</v>
      </c>
      <c r="AY37" s="2" t="s">
        <v>49</v>
      </c>
      <c r="AZ37" s="2" t="s">
        <v>48</v>
      </c>
      <c r="BA37" s="2"/>
      <c r="BB37" s="130">
        <v>7</v>
      </c>
      <c r="BC37" s="130">
        <v>8</v>
      </c>
      <c r="BD37" s="130">
        <v>7</v>
      </c>
      <c r="BE37" s="130">
        <v>8</v>
      </c>
      <c r="BF37" s="34">
        <f t="shared" si="6"/>
        <v>7.799999999999999</v>
      </c>
      <c r="BG37" s="121">
        <v>9</v>
      </c>
      <c r="BH37" s="43">
        <v>31</v>
      </c>
      <c r="BI37" s="1">
        <v>34</v>
      </c>
      <c r="BJ37" s="2" t="s">
        <v>49</v>
      </c>
      <c r="BK37" s="2" t="s">
        <v>48</v>
      </c>
      <c r="BL37" s="2"/>
      <c r="BM37" s="35"/>
      <c r="BN37" s="35"/>
      <c r="BO37" s="35"/>
      <c r="BP37" s="34"/>
      <c r="BQ37" s="173">
        <f t="shared" si="7"/>
        <v>7.5</v>
      </c>
      <c r="BR37" s="174" t="str">
        <f t="shared" si="8"/>
        <v>Kh¸</v>
      </c>
    </row>
    <row r="38" spans="1:70" ht="12.75">
      <c r="A38" s="43">
        <v>32</v>
      </c>
      <c r="B38" s="1">
        <v>35</v>
      </c>
      <c r="C38" s="2" t="s">
        <v>50</v>
      </c>
      <c r="D38" s="2" t="s">
        <v>51</v>
      </c>
      <c r="E38" s="2"/>
      <c r="F38" s="112">
        <v>7</v>
      </c>
      <c r="G38" s="112">
        <v>8</v>
      </c>
      <c r="H38" s="112">
        <v>10</v>
      </c>
      <c r="I38" s="35">
        <v>8</v>
      </c>
      <c r="J38" s="167">
        <f t="shared" si="1"/>
        <v>8.1</v>
      </c>
      <c r="K38" s="113">
        <v>5</v>
      </c>
      <c r="L38" s="113">
        <v>6</v>
      </c>
      <c r="M38" s="113">
        <v>7</v>
      </c>
      <c r="N38" s="118">
        <v>8</v>
      </c>
      <c r="O38" s="141">
        <v>7</v>
      </c>
      <c r="P38" s="142">
        <f t="shared" si="2"/>
        <v>6.85</v>
      </c>
      <c r="Q38" s="43">
        <v>32</v>
      </c>
      <c r="R38" s="1">
        <v>35</v>
      </c>
      <c r="S38" s="2" t="s">
        <v>50</v>
      </c>
      <c r="T38" s="2" t="s">
        <v>51</v>
      </c>
      <c r="U38" s="2"/>
      <c r="V38" s="128">
        <v>7</v>
      </c>
      <c r="W38" s="128">
        <v>7</v>
      </c>
      <c r="X38" s="128">
        <v>7</v>
      </c>
      <c r="Y38" s="129">
        <v>8</v>
      </c>
      <c r="Z38" s="34">
        <f t="shared" si="0"/>
        <v>7.699999999999999</v>
      </c>
      <c r="AA38" s="130">
        <v>5</v>
      </c>
      <c r="AB38" s="130">
        <v>7</v>
      </c>
      <c r="AC38" s="130">
        <v>7</v>
      </c>
      <c r="AD38" s="130">
        <v>7</v>
      </c>
      <c r="AE38" s="12">
        <v>7</v>
      </c>
      <c r="AF38" s="60">
        <f t="shared" si="3"/>
        <v>6.85</v>
      </c>
      <c r="AG38" s="43">
        <v>32</v>
      </c>
      <c r="AH38" s="1">
        <v>35</v>
      </c>
      <c r="AI38" s="2" t="s">
        <v>50</v>
      </c>
      <c r="AJ38" s="2" t="s">
        <v>51</v>
      </c>
      <c r="AK38" s="2"/>
      <c r="AL38" s="130">
        <v>7</v>
      </c>
      <c r="AM38" s="130">
        <v>7</v>
      </c>
      <c r="AN38" s="130">
        <v>7</v>
      </c>
      <c r="AO38" s="185">
        <v>5</v>
      </c>
      <c r="AP38" s="34">
        <f t="shared" si="4"/>
        <v>5.6</v>
      </c>
      <c r="AQ38" s="130">
        <v>7</v>
      </c>
      <c r="AR38" s="130">
        <v>8</v>
      </c>
      <c r="AS38" s="130">
        <v>8</v>
      </c>
      <c r="AT38" s="147">
        <v>7</v>
      </c>
      <c r="AU38" s="60">
        <f t="shared" si="5"/>
        <v>7.199999999999999</v>
      </c>
      <c r="AV38" s="121">
        <v>10</v>
      </c>
      <c r="AW38" s="43">
        <v>32</v>
      </c>
      <c r="AX38" s="1">
        <v>35</v>
      </c>
      <c r="AY38" s="2" t="s">
        <v>50</v>
      </c>
      <c r="AZ38" s="2" t="s">
        <v>51</v>
      </c>
      <c r="BA38" s="2"/>
      <c r="BB38" s="130">
        <v>7</v>
      </c>
      <c r="BC38" s="130">
        <v>8</v>
      </c>
      <c r="BD38" s="130">
        <v>7</v>
      </c>
      <c r="BE38" s="130">
        <v>8</v>
      </c>
      <c r="BF38" s="34">
        <f t="shared" si="6"/>
        <v>7.799999999999999</v>
      </c>
      <c r="BG38" s="121">
        <v>10</v>
      </c>
      <c r="BH38" s="43">
        <v>32</v>
      </c>
      <c r="BI38" s="1">
        <v>35</v>
      </c>
      <c r="BJ38" s="2" t="s">
        <v>50</v>
      </c>
      <c r="BK38" s="2" t="s">
        <v>51</v>
      </c>
      <c r="BL38" s="2"/>
      <c r="BM38" s="35"/>
      <c r="BN38" s="35"/>
      <c r="BO38" s="35"/>
      <c r="BP38" s="34"/>
      <c r="BQ38" s="173">
        <f t="shared" si="7"/>
        <v>7.36</v>
      </c>
      <c r="BR38" s="174" t="str">
        <f t="shared" si="8"/>
        <v>Kh¸</v>
      </c>
    </row>
    <row r="39" spans="1:70" ht="12.75">
      <c r="A39" s="43">
        <v>33</v>
      </c>
      <c r="B39" s="1">
        <v>36</v>
      </c>
      <c r="C39" s="2" t="s">
        <v>83</v>
      </c>
      <c r="D39" s="2" t="s">
        <v>52</v>
      </c>
      <c r="E39" s="2"/>
      <c r="F39" s="112">
        <v>10</v>
      </c>
      <c r="G39" s="112">
        <v>7</v>
      </c>
      <c r="H39" s="112">
        <v>9</v>
      </c>
      <c r="I39" s="35">
        <v>8</v>
      </c>
      <c r="J39" s="167">
        <f t="shared" si="1"/>
        <v>8.2</v>
      </c>
      <c r="K39" s="113">
        <v>5</v>
      </c>
      <c r="L39" s="113">
        <v>6</v>
      </c>
      <c r="M39" s="113">
        <v>8</v>
      </c>
      <c r="N39" s="118">
        <v>7</v>
      </c>
      <c r="O39" s="141">
        <v>6</v>
      </c>
      <c r="P39" s="142">
        <f t="shared" si="2"/>
        <v>6.1499999999999995</v>
      </c>
      <c r="Q39" s="43">
        <v>33</v>
      </c>
      <c r="R39" s="1">
        <v>36</v>
      </c>
      <c r="S39" s="2" t="s">
        <v>83</v>
      </c>
      <c r="T39" s="2" t="s">
        <v>52</v>
      </c>
      <c r="U39" s="2"/>
      <c r="V39" s="128">
        <v>7</v>
      </c>
      <c r="W39" s="128">
        <v>7</v>
      </c>
      <c r="X39" s="128">
        <v>7</v>
      </c>
      <c r="Y39" s="129">
        <v>7</v>
      </c>
      <c r="Z39" s="34">
        <f t="shared" si="0"/>
        <v>7</v>
      </c>
      <c r="AA39" s="130">
        <v>6</v>
      </c>
      <c r="AB39" s="130">
        <v>7</v>
      </c>
      <c r="AC39" s="130">
        <v>6</v>
      </c>
      <c r="AD39" s="130">
        <v>7</v>
      </c>
      <c r="AE39" s="12">
        <v>8</v>
      </c>
      <c r="AF39" s="60">
        <f t="shared" si="3"/>
        <v>7.55</v>
      </c>
      <c r="AG39" s="43">
        <v>33</v>
      </c>
      <c r="AH39" s="1">
        <v>36</v>
      </c>
      <c r="AI39" s="2" t="s">
        <v>83</v>
      </c>
      <c r="AJ39" s="2" t="s">
        <v>52</v>
      </c>
      <c r="AK39" s="2"/>
      <c r="AL39" s="130">
        <v>8</v>
      </c>
      <c r="AM39" s="130">
        <v>9</v>
      </c>
      <c r="AN39" s="130">
        <v>8</v>
      </c>
      <c r="AO39" s="130">
        <v>6</v>
      </c>
      <c r="AP39" s="34">
        <f t="shared" si="4"/>
        <v>6.699999999999999</v>
      </c>
      <c r="AQ39" s="130">
        <v>7</v>
      </c>
      <c r="AR39" s="130">
        <v>6</v>
      </c>
      <c r="AS39" s="130">
        <v>8</v>
      </c>
      <c r="AT39" s="147">
        <v>8</v>
      </c>
      <c r="AU39" s="60">
        <f t="shared" si="5"/>
        <v>7.699999999999999</v>
      </c>
      <c r="AV39" s="121">
        <v>10</v>
      </c>
      <c r="AW39" s="43">
        <v>33</v>
      </c>
      <c r="AX39" s="1">
        <v>36</v>
      </c>
      <c r="AY39" s="2" t="s">
        <v>83</v>
      </c>
      <c r="AZ39" s="2" t="s">
        <v>52</v>
      </c>
      <c r="BA39" s="2"/>
      <c r="BB39" s="130">
        <v>7</v>
      </c>
      <c r="BC39" s="130">
        <v>7</v>
      </c>
      <c r="BD39" s="130">
        <v>7</v>
      </c>
      <c r="BE39" s="130">
        <v>7</v>
      </c>
      <c r="BF39" s="34">
        <f t="shared" si="6"/>
        <v>7</v>
      </c>
      <c r="BG39" s="121">
        <v>10</v>
      </c>
      <c r="BH39" s="43">
        <v>33</v>
      </c>
      <c r="BI39" s="1">
        <v>36</v>
      </c>
      <c r="BJ39" s="2" t="s">
        <v>83</v>
      </c>
      <c r="BK39" s="2" t="s">
        <v>52</v>
      </c>
      <c r="BL39" s="2"/>
      <c r="BM39" s="35"/>
      <c r="BN39" s="35"/>
      <c r="BO39" s="35"/>
      <c r="BP39" s="34"/>
      <c r="BQ39" s="173">
        <f t="shared" si="7"/>
        <v>7.38</v>
      </c>
      <c r="BR39" s="174" t="str">
        <f t="shared" si="8"/>
        <v>Kh¸</v>
      </c>
    </row>
    <row r="40" spans="1:70" ht="12.75">
      <c r="A40" s="43">
        <v>34</v>
      </c>
      <c r="B40" s="1">
        <v>37</v>
      </c>
      <c r="C40" s="2" t="s">
        <v>9</v>
      </c>
      <c r="D40" s="2" t="s">
        <v>53</v>
      </c>
      <c r="E40" s="2"/>
      <c r="F40" s="112">
        <v>10</v>
      </c>
      <c r="G40" s="112">
        <v>8</v>
      </c>
      <c r="H40" s="112">
        <v>8</v>
      </c>
      <c r="I40" s="35">
        <v>8</v>
      </c>
      <c r="J40" s="167">
        <f t="shared" si="1"/>
        <v>8.2</v>
      </c>
      <c r="K40" s="113">
        <v>8</v>
      </c>
      <c r="L40" s="113">
        <v>7</v>
      </c>
      <c r="M40" s="113">
        <v>7</v>
      </c>
      <c r="N40" s="118">
        <v>7</v>
      </c>
      <c r="O40" s="141">
        <v>6</v>
      </c>
      <c r="P40" s="142">
        <f t="shared" si="2"/>
        <v>6.374999999999999</v>
      </c>
      <c r="Q40" s="43">
        <v>34</v>
      </c>
      <c r="R40" s="1">
        <v>37</v>
      </c>
      <c r="S40" s="2" t="s">
        <v>9</v>
      </c>
      <c r="T40" s="2" t="s">
        <v>53</v>
      </c>
      <c r="U40" s="2"/>
      <c r="V40" s="128">
        <v>8</v>
      </c>
      <c r="W40" s="128">
        <v>7</v>
      </c>
      <c r="X40" s="128">
        <v>7</v>
      </c>
      <c r="Y40" s="129">
        <v>9</v>
      </c>
      <c r="Z40" s="34">
        <f t="shared" si="0"/>
        <v>8.5</v>
      </c>
      <c r="AA40" s="130">
        <v>7</v>
      </c>
      <c r="AB40" s="130">
        <v>7</v>
      </c>
      <c r="AC40" s="130">
        <v>6</v>
      </c>
      <c r="AD40" s="130">
        <v>8</v>
      </c>
      <c r="AE40" s="12">
        <v>8</v>
      </c>
      <c r="AF40" s="60">
        <f t="shared" si="3"/>
        <v>7.699999999999999</v>
      </c>
      <c r="AG40" s="43">
        <v>34</v>
      </c>
      <c r="AH40" s="1">
        <v>37</v>
      </c>
      <c r="AI40" s="2" t="s">
        <v>9</v>
      </c>
      <c r="AJ40" s="2" t="s">
        <v>53</v>
      </c>
      <c r="AK40" s="2"/>
      <c r="AL40" s="130">
        <v>7</v>
      </c>
      <c r="AM40" s="130">
        <v>7</v>
      </c>
      <c r="AN40" s="130">
        <v>7</v>
      </c>
      <c r="AO40" s="130">
        <v>7</v>
      </c>
      <c r="AP40" s="34">
        <f t="shared" si="4"/>
        <v>7</v>
      </c>
      <c r="AQ40" s="130">
        <v>8</v>
      </c>
      <c r="AR40" s="130">
        <v>8</v>
      </c>
      <c r="AS40" s="130">
        <v>8</v>
      </c>
      <c r="AT40" s="147">
        <v>9</v>
      </c>
      <c r="AU40" s="60">
        <f t="shared" si="5"/>
        <v>8.7</v>
      </c>
      <c r="AV40" s="121">
        <v>10</v>
      </c>
      <c r="AW40" s="43">
        <v>34</v>
      </c>
      <c r="AX40" s="1">
        <v>37</v>
      </c>
      <c r="AY40" s="2" t="s">
        <v>9</v>
      </c>
      <c r="AZ40" s="2" t="s">
        <v>53</v>
      </c>
      <c r="BA40" s="2"/>
      <c r="BB40" s="130">
        <v>8</v>
      </c>
      <c r="BC40" s="130">
        <v>8</v>
      </c>
      <c r="BD40" s="130">
        <v>7</v>
      </c>
      <c r="BE40" s="130">
        <v>8</v>
      </c>
      <c r="BF40" s="34">
        <f t="shared" si="6"/>
        <v>7.8999999999999995</v>
      </c>
      <c r="BG40" s="121">
        <v>10</v>
      </c>
      <c r="BH40" s="43">
        <v>34</v>
      </c>
      <c r="BI40" s="1">
        <v>37</v>
      </c>
      <c r="BJ40" s="2" t="s">
        <v>9</v>
      </c>
      <c r="BK40" s="2" t="s">
        <v>53</v>
      </c>
      <c r="BL40" s="2"/>
      <c r="BM40" s="35"/>
      <c r="BN40" s="35"/>
      <c r="BO40" s="35"/>
      <c r="BP40" s="34"/>
      <c r="BQ40" s="173">
        <f t="shared" si="7"/>
        <v>7.89</v>
      </c>
      <c r="BR40" s="174" t="str">
        <f t="shared" si="8"/>
        <v>Kh¸</v>
      </c>
    </row>
    <row r="41" spans="1:70" ht="12.75">
      <c r="A41" s="43">
        <v>35</v>
      </c>
      <c r="B41" s="1">
        <v>38</v>
      </c>
      <c r="C41" s="2" t="s">
        <v>41</v>
      </c>
      <c r="D41" s="2" t="s">
        <v>55</v>
      </c>
      <c r="E41" s="2"/>
      <c r="F41" s="112">
        <v>6</v>
      </c>
      <c r="G41" s="112">
        <v>8</v>
      </c>
      <c r="H41" s="112">
        <v>7</v>
      </c>
      <c r="I41" s="107">
        <v>0</v>
      </c>
      <c r="J41" s="167">
        <f t="shared" si="1"/>
        <v>2.1</v>
      </c>
      <c r="K41" s="113">
        <v>8</v>
      </c>
      <c r="L41" s="113">
        <v>7</v>
      </c>
      <c r="M41" s="113">
        <v>7</v>
      </c>
      <c r="N41" s="118">
        <v>8</v>
      </c>
      <c r="O41" s="141">
        <v>7</v>
      </c>
      <c r="P41" s="142">
        <f t="shared" si="2"/>
        <v>7.1499999999999995</v>
      </c>
      <c r="Q41" s="43">
        <v>35</v>
      </c>
      <c r="R41" s="1">
        <v>38</v>
      </c>
      <c r="S41" s="2" t="s">
        <v>41</v>
      </c>
      <c r="T41" s="2" t="s">
        <v>55</v>
      </c>
      <c r="U41" s="2"/>
      <c r="V41" s="128">
        <v>8</v>
      </c>
      <c r="W41" s="128">
        <v>7</v>
      </c>
      <c r="X41" s="128">
        <v>7</v>
      </c>
      <c r="Y41" s="129">
        <v>6</v>
      </c>
      <c r="Z41" s="34">
        <f t="shared" si="0"/>
        <v>6.399999999999999</v>
      </c>
      <c r="AA41" s="130">
        <v>6</v>
      </c>
      <c r="AB41" s="130">
        <v>7</v>
      </c>
      <c r="AC41" s="130">
        <v>7</v>
      </c>
      <c r="AD41" s="130">
        <v>7</v>
      </c>
      <c r="AE41" s="12">
        <v>5</v>
      </c>
      <c r="AF41" s="60">
        <f t="shared" si="3"/>
        <v>5.525</v>
      </c>
      <c r="AG41" s="43">
        <v>35</v>
      </c>
      <c r="AH41" s="1">
        <v>38</v>
      </c>
      <c r="AI41" s="2" t="s">
        <v>41</v>
      </c>
      <c r="AJ41" s="2" t="s">
        <v>55</v>
      </c>
      <c r="AK41" s="2"/>
      <c r="AL41" s="130">
        <v>7</v>
      </c>
      <c r="AM41" s="130">
        <v>8</v>
      </c>
      <c r="AN41" s="130">
        <v>8</v>
      </c>
      <c r="AO41" s="130">
        <v>6</v>
      </c>
      <c r="AP41" s="34">
        <f t="shared" si="4"/>
        <v>6.499999999999999</v>
      </c>
      <c r="AQ41" s="130">
        <v>7</v>
      </c>
      <c r="AR41" s="130">
        <v>8</v>
      </c>
      <c r="AS41" s="130">
        <v>7</v>
      </c>
      <c r="AT41" s="147">
        <v>9</v>
      </c>
      <c r="AU41" s="60">
        <f t="shared" si="5"/>
        <v>8.5</v>
      </c>
      <c r="AV41" s="121">
        <v>10</v>
      </c>
      <c r="AW41" s="43">
        <v>35</v>
      </c>
      <c r="AX41" s="1">
        <v>38</v>
      </c>
      <c r="AY41" s="2" t="s">
        <v>41</v>
      </c>
      <c r="AZ41" s="2" t="s">
        <v>55</v>
      </c>
      <c r="BA41" s="2"/>
      <c r="BB41" s="130">
        <v>8</v>
      </c>
      <c r="BC41" s="130">
        <v>7</v>
      </c>
      <c r="BD41" s="130">
        <v>7</v>
      </c>
      <c r="BE41" s="130">
        <v>7</v>
      </c>
      <c r="BF41" s="34">
        <f t="shared" si="6"/>
        <v>7.1</v>
      </c>
      <c r="BG41" s="121">
        <v>10</v>
      </c>
      <c r="BH41" s="43">
        <v>35</v>
      </c>
      <c r="BI41" s="1">
        <v>38</v>
      </c>
      <c r="BJ41" s="2" t="s">
        <v>41</v>
      </c>
      <c r="BK41" s="2" t="s">
        <v>55</v>
      </c>
      <c r="BL41" s="2"/>
      <c r="BM41" s="35"/>
      <c r="BN41" s="35"/>
      <c r="BO41" s="35"/>
      <c r="BP41" s="34"/>
      <c r="BQ41" s="173">
        <f t="shared" si="7"/>
        <v>6.5</v>
      </c>
      <c r="BR41" s="174" t="str">
        <f t="shared" si="8"/>
        <v>TB Kh¸</v>
      </c>
    </row>
    <row r="42" spans="1:70" ht="12.75">
      <c r="A42" s="43">
        <v>36</v>
      </c>
      <c r="B42" s="1">
        <v>39</v>
      </c>
      <c r="C42" s="2" t="s">
        <v>24</v>
      </c>
      <c r="D42" s="2" t="s">
        <v>55</v>
      </c>
      <c r="E42" s="2"/>
      <c r="F42" s="112">
        <v>7</v>
      </c>
      <c r="G42" s="112">
        <v>8</v>
      </c>
      <c r="H42" s="112">
        <v>9</v>
      </c>
      <c r="I42" s="35">
        <v>8</v>
      </c>
      <c r="J42" s="167">
        <f t="shared" si="1"/>
        <v>8</v>
      </c>
      <c r="K42" s="113">
        <v>6</v>
      </c>
      <c r="L42" s="113">
        <v>7</v>
      </c>
      <c r="M42" s="113">
        <v>7</v>
      </c>
      <c r="N42" s="118">
        <v>6</v>
      </c>
      <c r="O42" s="141">
        <v>7</v>
      </c>
      <c r="P42" s="142">
        <f t="shared" si="2"/>
        <v>6.85</v>
      </c>
      <c r="Q42" s="43">
        <v>36</v>
      </c>
      <c r="R42" s="1">
        <v>39</v>
      </c>
      <c r="S42" s="2" t="s">
        <v>24</v>
      </c>
      <c r="T42" s="2" t="s">
        <v>55</v>
      </c>
      <c r="U42" s="2"/>
      <c r="V42" s="128">
        <v>8</v>
      </c>
      <c r="W42" s="128">
        <v>7</v>
      </c>
      <c r="X42" s="128">
        <v>7</v>
      </c>
      <c r="Y42" s="129">
        <v>8</v>
      </c>
      <c r="Z42" s="34">
        <f t="shared" si="0"/>
        <v>7.799999999999999</v>
      </c>
      <c r="AA42" s="130">
        <v>6</v>
      </c>
      <c r="AB42" s="130">
        <v>7</v>
      </c>
      <c r="AC42" s="130">
        <v>6</v>
      </c>
      <c r="AD42" s="130">
        <v>7</v>
      </c>
      <c r="AE42" s="12">
        <v>7</v>
      </c>
      <c r="AF42" s="60">
        <f t="shared" si="3"/>
        <v>6.85</v>
      </c>
      <c r="AG42" s="43">
        <v>36</v>
      </c>
      <c r="AH42" s="1">
        <v>39</v>
      </c>
      <c r="AI42" s="2" t="s">
        <v>24</v>
      </c>
      <c r="AJ42" s="2" t="s">
        <v>55</v>
      </c>
      <c r="AK42" s="2"/>
      <c r="AL42" s="130">
        <v>8</v>
      </c>
      <c r="AM42" s="130">
        <v>7</v>
      </c>
      <c r="AN42" s="130">
        <v>8</v>
      </c>
      <c r="AO42" s="130">
        <v>6</v>
      </c>
      <c r="AP42" s="34">
        <f t="shared" si="4"/>
        <v>6.499999999999999</v>
      </c>
      <c r="AQ42" s="130">
        <v>7</v>
      </c>
      <c r="AR42" s="130">
        <v>8</v>
      </c>
      <c r="AS42" s="130">
        <v>7</v>
      </c>
      <c r="AT42" s="147">
        <v>6</v>
      </c>
      <c r="AU42" s="60">
        <f t="shared" si="5"/>
        <v>6.399999999999999</v>
      </c>
      <c r="AV42" s="121">
        <v>9</v>
      </c>
      <c r="AW42" s="43">
        <v>36</v>
      </c>
      <c r="AX42" s="1">
        <v>39</v>
      </c>
      <c r="AY42" s="2" t="s">
        <v>24</v>
      </c>
      <c r="AZ42" s="2" t="s">
        <v>55</v>
      </c>
      <c r="BA42" s="2"/>
      <c r="BB42" s="130">
        <v>7</v>
      </c>
      <c r="BC42" s="130">
        <v>8</v>
      </c>
      <c r="BD42" s="130">
        <v>7</v>
      </c>
      <c r="BE42" s="130">
        <v>7</v>
      </c>
      <c r="BF42" s="34">
        <f t="shared" si="6"/>
        <v>7.1</v>
      </c>
      <c r="BG42" s="121">
        <v>9</v>
      </c>
      <c r="BH42" s="43">
        <v>36</v>
      </c>
      <c r="BI42" s="1">
        <v>39</v>
      </c>
      <c r="BJ42" s="2" t="s">
        <v>24</v>
      </c>
      <c r="BK42" s="2" t="s">
        <v>55</v>
      </c>
      <c r="BL42" s="2"/>
      <c r="BM42" s="35"/>
      <c r="BN42" s="35"/>
      <c r="BO42" s="35"/>
      <c r="BP42" s="34"/>
      <c r="BQ42" s="173">
        <f t="shared" si="7"/>
        <v>7.21</v>
      </c>
      <c r="BR42" s="174" t="str">
        <f t="shared" si="8"/>
        <v>Kh¸</v>
      </c>
    </row>
    <row r="43" spans="1:70" ht="12.75">
      <c r="A43" s="43">
        <v>37</v>
      </c>
      <c r="B43" s="1">
        <v>40</v>
      </c>
      <c r="C43" s="2" t="s">
        <v>10</v>
      </c>
      <c r="D43" s="2" t="s">
        <v>56</v>
      </c>
      <c r="E43" s="2"/>
      <c r="F43" s="112">
        <v>7</v>
      </c>
      <c r="G43" s="112">
        <v>9</v>
      </c>
      <c r="H43" s="112">
        <v>10</v>
      </c>
      <c r="I43" s="35">
        <v>10</v>
      </c>
      <c r="J43" s="167">
        <f t="shared" si="1"/>
        <v>9.6</v>
      </c>
      <c r="K43" s="113">
        <v>5</v>
      </c>
      <c r="L43" s="113">
        <v>7</v>
      </c>
      <c r="M43" s="113">
        <v>9</v>
      </c>
      <c r="N43" s="118">
        <v>9</v>
      </c>
      <c r="O43" s="141">
        <v>6</v>
      </c>
      <c r="P43" s="142">
        <f t="shared" si="2"/>
        <v>6.449999999999999</v>
      </c>
      <c r="Q43" s="43">
        <v>37</v>
      </c>
      <c r="R43" s="1">
        <v>40</v>
      </c>
      <c r="S43" s="2" t="s">
        <v>10</v>
      </c>
      <c r="T43" s="2" t="s">
        <v>56</v>
      </c>
      <c r="U43" s="2"/>
      <c r="V43" s="128">
        <v>8</v>
      </c>
      <c r="W43" s="128">
        <v>7</v>
      </c>
      <c r="X43" s="128">
        <v>7</v>
      </c>
      <c r="Y43" s="129">
        <v>8</v>
      </c>
      <c r="Z43" s="34">
        <f t="shared" si="0"/>
        <v>7.799999999999999</v>
      </c>
      <c r="AA43" s="130">
        <v>6</v>
      </c>
      <c r="AB43" s="130">
        <v>7</v>
      </c>
      <c r="AC43" s="130">
        <v>6</v>
      </c>
      <c r="AD43" s="130">
        <v>7</v>
      </c>
      <c r="AE43" s="12">
        <v>8</v>
      </c>
      <c r="AF43" s="60">
        <f t="shared" si="3"/>
        <v>7.55</v>
      </c>
      <c r="AG43" s="43">
        <v>37</v>
      </c>
      <c r="AH43" s="1">
        <v>40</v>
      </c>
      <c r="AI43" s="2" t="s">
        <v>10</v>
      </c>
      <c r="AJ43" s="2" t="s">
        <v>56</v>
      </c>
      <c r="AK43" s="2"/>
      <c r="AL43" s="130">
        <v>8</v>
      </c>
      <c r="AM43" s="130">
        <v>9</v>
      </c>
      <c r="AN43" s="130">
        <v>8</v>
      </c>
      <c r="AO43" s="130">
        <v>7</v>
      </c>
      <c r="AP43" s="34">
        <f t="shared" si="4"/>
        <v>7.3999999999999995</v>
      </c>
      <c r="AQ43" s="130">
        <v>7</v>
      </c>
      <c r="AR43" s="130">
        <v>8</v>
      </c>
      <c r="AS43" s="130">
        <v>7</v>
      </c>
      <c r="AT43" s="147">
        <v>7</v>
      </c>
      <c r="AU43" s="60">
        <f t="shared" si="5"/>
        <v>7.1</v>
      </c>
      <c r="AV43" s="121">
        <v>10</v>
      </c>
      <c r="AW43" s="43">
        <v>37</v>
      </c>
      <c r="AX43" s="1">
        <v>40</v>
      </c>
      <c r="AY43" s="2" t="s">
        <v>10</v>
      </c>
      <c r="AZ43" s="2" t="s">
        <v>56</v>
      </c>
      <c r="BA43" s="2"/>
      <c r="BB43" s="130">
        <v>8</v>
      </c>
      <c r="BC43" s="130">
        <v>9</v>
      </c>
      <c r="BD43" s="130">
        <v>8</v>
      </c>
      <c r="BE43" s="130">
        <v>8</v>
      </c>
      <c r="BF43" s="34">
        <f t="shared" si="6"/>
        <v>8.1</v>
      </c>
      <c r="BG43" s="121">
        <v>10</v>
      </c>
      <c r="BH43" s="43">
        <v>37</v>
      </c>
      <c r="BI43" s="1">
        <v>40</v>
      </c>
      <c r="BJ43" s="2" t="s">
        <v>10</v>
      </c>
      <c r="BK43" s="2" t="s">
        <v>56</v>
      </c>
      <c r="BL43" s="2"/>
      <c r="BM43" s="35"/>
      <c r="BN43" s="35"/>
      <c r="BO43" s="35"/>
      <c r="BP43" s="34"/>
      <c r="BQ43" s="173">
        <f t="shared" si="7"/>
        <v>7.84</v>
      </c>
      <c r="BR43" s="174" t="str">
        <f t="shared" si="8"/>
        <v>Kh¸</v>
      </c>
    </row>
    <row r="44" spans="1:70" ht="12.75">
      <c r="A44" s="43">
        <v>38</v>
      </c>
      <c r="B44" s="1">
        <v>41</v>
      </c>
      <c r="C44" s="2" t="s">
        <v>47</v>
      </c>
      <c r="D44" s="2" t="s">
        <v>57</v>
      </c>
      <c r="E44" s="2"/>
      <c r="F44" s="112">
        <v>7</v>
      </c>
      <c r="G44" s="112">
        <v>7</v>
      </c>
      <c r="H44" s="112">
        <v>6</v>
      </c>
      <c r="I44" s="35">
        <v>8</v>
      </c>
      <c r="J44" s="167">
        <f t="shared" si="1"/>
        <v>7.6</v>
      </c>
      <c r="K44" s="113">
        <v>4</v>
      </c>
      <c r="L44" s="113">
        <v>8</v>
      </c>
      <c r="M44" s="113">
        <v>7</v>
      </c>
      <c r="N44" s="118">
        <v>7</v>
      </c>
      <c r="O44" s="141">
        <v>7</v>
      </c>
      <c r="P44" s="142">
        <f t="shared" si="2"/>
        <v>6.85</v>
      </c>
      <c r="Q44" s="43">
        <v>38</v>
      </c>
      <c r="R44" s="1">
        <v>41</v>
      </c>
      <c r="S44" s="2" t="s">
        <v>47</v>
      </c>
      <c r="T44" s="2" t="s">
        <v>57</v>
      </c>
      <c r="U44" s="2"/>
      <c r="V44" s="128">
        <v>8</v>
      </c>
      <c r="W44" s="128">
        <v>7</v>
      </c>
      <c r="X44" s="128">
        <v>7</v>
      </c>
      <c r="Y44" s="129">
        <v>7</v>
      </c>
      <c r="Z44" s="34">
        <f t="shared" si="0"/>
        <v>7.1</v>
      </c>
      <c r="AA44" s="130">
        <v>6</v>
      </c>
      <c r="AB44" s="130">
        <v>7</v>
      </c>
      <c r="AC44" s="130">
        <v>7</v>
      </c>
      <c r="AD44" s="130">
        <v>6</v>
      </c>
      <c r="AE44" s="12">
        <v>7</v>
      </c>
      <c r="AF44" s="60">
        <f t="shared" si="3"/>
        <v>6.85</v>
      </c>
      <c r="AG44" s="43">
        <v>38</v>
      </c>
      <c r="AH44" s="1">
        <v>41</v>
      </c>
      <c r="AI44" s="2" t="s">
        <v>47</v>
      </c>
      <c r="AJ44" s="2" t="s">
        <v>57</v>
      </c>
      <c r="AK44" s="2"/>
      <c r="AL44" s="130">
        <v>7</v>
      </c>
      <c r="AM44" s="130">
        <v>7</v>
      </c>
      <c r="AN44" s="130">
        <v>7</v>
      </c>
      <c r="AO44" s="130">
        <v>7</v>
      </c>
      <c r="AP44" s="34">
        <f t="shared" si="4"/>
        <v>7</v>
      </c>
      <c r="AQ44" s="130">
        <v>8</v>
      </c>
      <c r="AR44" s="130">
        <v>8</v>
      </c>
      <c r="AS44" s="130">
        <v>7</v>
      </c>
      <c r="AT44" s="147">
        <v>8</v>
      </c>
      <c r="AU44" s="60">
        <f t="shared" si="5"/>
        <v>7.8999999999999995</v>
      </c>
      <c r="AV44" s="121">
        <v>9</v>
      </c>
      <c r="AW44" s="43">
        <v>38</v>
      </c>
      <c r="AX44" s="1">
        <v>41</v>
      </c>
      <c r="AY44" s="2" t="s">
        <v>47</v>
      </c>
      <c r="AZ44" s="2" t="s">
        <v>57</v>
      </c>
      <c r="BA44" s="2"/>
      <c r="BB44" s="130">
        <v>7</v>
      </c>
      <c r="BC44" s="130">
        <v>8</v>
      </c>
      <c r="BD44" s="130">
        <v>7</v>
      </c>
      <c r="BE44" s="130">
        <v>8</v>
      </c>
      <c r="BF44" s="34">
        <f t="shared" si="6"/>
        <v>7.799999999999999</v>
      </c>
      <c r="BG44" s="121">
        <v>9</v>
      </c>
      <c r="BH44" s="43">
        <v>38</v>
      </c>
      <c r="BI44" s="1">
        <v>41</v>
      </c>
      <c r="BJ44" s="2" t="s">
        <v>47</v>
      </c>
      <c r="BK44" s="2" t="s">
        <v>57</v>
      </c>
      <c r="BL44" s="2"/>
      <c r="BM44" s="35"/>
      <c r="BN44" s="35"/>
      <c r="BO44" s="35"/>
      <c r="BP44" s="34"/>
      <c r="BQ44" s="173">
        <f t="shared" si="7"/>
        <v>7.4</v>
      </c>
      <c r="BR44" s="174" t="str">
        <f t="shared" si="8"/>
        <v>Kh¸</v>
      </c>
    </row>
    <row r="45" spans="1:70" ht="12.75">
      <c r="A45" s="43">
        <v>39</v>
      </c>
      <c r="B45" s="1">
        <v>42</v>
      </c>
      <c r="C45" s="2" t="s">
        <v>23</v>
      </c>
      <c r="D45" s="2" t="s">
        <v>58</v>
      </c>
      <c r="E45" s="2"/>
      <c r="F45" s="112">
        <v>7</v>
      </c>
      <c r="G45" s="112">
        <v>8</v>
      </c>
      <c r="H45" s="112">
        <v>7</v>
      </c>
      <c r="I45" s="35">
        <v>9</v>
      </c>
      <c r="J45" s="167">
        <f t="shared" si="1"/>
        <v>8.5</v>
      </c>
      <c r="K45" s="113">
        <v>6</v>
      </c>
      <c r="L45" s="113">
        <v>8</v>
      </c>
      <c r="M45" s="113">
        <v>7</v>
      </c>
      <c r="N45" s="118">
        <v>7</v>
      </c>
      <c r="O45" s="141">
        <v>7</v>
      </c>
      <c r="P45" s="142">
        <f t="shared" si="2"/>
        <v>7</v>
      </c>
      <c r="Q45" s="43">
        <v>39</v>
      </c>
      <c r="R45" s="1">
        <v>42</v>
      </c>
      <c r="S45" s="2" t="s">
        <v>23</v>
      </c>
      <c r="T45" s="2" t="s">
        <v>58</v>
      </c>
      <c r="U45" s="2"/>
      <c r="V45" s="128">
        <v>7</v>
      </c>
      <c r="W45" s="128">
        <v>8</v>
      </c>
      <c r="X45" s="128">
        <v>8</v>
      </c>
      <c r="Y45" s="129">
        <v>8</v>
      </c>
      <c r="Z45" s="34">
        <f t="shared" si="0"/>
        <v>7.8999999999999995</v>
      </c>
      <c r="AA45" s="130">
        <v>6</v>
      </c>
      <c r="AB45" s="130">
        <v>7</v>
      </c>
      <c r="AC45" s="130">
        <v>6</v>
      </c>
      <c r="AD45" s="130">
        <v>7</v>
      </c>
      <c r="AE45" s="12">
        <v>7</v>
      </c>
      <c r="AF45" s="60">
        <f t="shared" si="3"/>
        <v>6.85</v>
      </c>
      <c r="AG45" s="43">
        <v>39</v>
      </c>
      <c r="AH45" s="1">
        <v>42</v>
      </c>
      <c r="AI45" s="2" t="s">
        <v>23</v>
      </c>
      <c r="AJ45" s="2" t="s">
        <v>58</v>
      </c>
      <c r="AK45" s="2"/>
      <c r="AL45" s="130">
        <v>8</v>
      </c>
      <c r="AM45" s="130">
        <v>8</v>
      </c>
      <c r="AN45" s="130">
        <v>8</v>
      </c>
      <c r="AO45" s="130">
        <v>5</v>
      </c>
      <c r="AP45" s="34">
        <f t="shared" si="4"/>
        <v>5.9</v>
      </c>
      <c r="AQ45" s="130">
        <v>8</v>
      </c>
      <c r="AR45" s="130">
        <v>7</v>
      </c>
      <c r="AS45" s="130">
        <v>7</v>
      </c>
      <c r="AT45" s="147">
        <v>7</v>
      </c>
      <c r="AU45" s="60">
        <f t="shared" si="5"/>
        <v>7.1</v>
      </c>
      <c r="AV45" s="121">
        <v>10</v>
      </c>
      <c r="AW45" s="43">
        <v>39</v>
      </c>
      <c r="AX45" s="1">
        <v>42</v>
      </c>
      <c r="AY45" s="2" t="s">
        <v>23</v>
      </c>
      <c r="AZ45" s="2" t="s">
        <v>58</v>
      </c>
      <c r="BA45" s="2"/>
      <c r="BB45" s="130">
        <v>8</v>
      </c>
      <c r="BC45" s="130">
        <v>8</v>
      </c>
      <c r="BD45" s="130">
        <v>7</v>
      </c>
      <c r="BE45" s="130">
        <v>7</v>
      </c>
      <c r="BF45" s="34">
        <f t="shared" si="6"/>
        <v>7.199999999999999</v>
      </c>
      <c r="BG45" s="121">
        <v>10</v>
      </c>
      <c r="BH45" s="43">
        <v>39</v>
      </c>
      <c r="BI45" s="1">
        <v>42</v>
      </c>
      <c r="BJ45" s="2" t="s">
        <v>23</v>
      </c>
      <c r="BK45" s="2" t="s">
        <v>58</v>
      </c>
      <c r="BL45" s="2"/>
      <c r="BM45" s="35"/>
      <c r="BN45" s="35"/>
      <c r="BO45" s="35"/>
      <c r="BP45" s="34"/>
      <c r="BQ45" s="173">
        <f t="shared" si="7"/>
        <v>7.41</v>
      </c>
      <c r="BR45" s="174" t="str">
        <f t="shared" si="8"/>
        <v>Kh¸</v>
      </c>
    </row>
    <row r="46" spans="1:70" ht="12.75">
      <c r="A46" s="43">
        <v>40</v>
      </c>
      <c r="B46" s="1">
        <v>43</v>
      </c>
      <c r="C46" s="2" t="s">
        <v>59</v>
      </c>
      <c r="D46" s="2" t="s">
        <v>60</v>
      </c>
      <c r="E46" s="2"/>
      <c r="F46" s="112">
        <v>8</v>
      </c>
      <c r="G46" s="112">
        <v>7</v>
      </c>
      <c r="H46" s="112">
        <v>9</v>
      </c>
      <c r="I46" s="35">
        <v>8</v>
      </c>
      <c r="J46" s="167">
        <f t="shared" si="1"/>
        <v>8</v>
      </c>
      <c r="K46" s="113">
        <v>7</v>
      </c>
      <c r="L46" s="113">
        <v>7</v>
      </c>
      <c r="M46" s="113">
        <v>7</v>
      </c>
      <c r="N46" s="118">
        <v>6</v>
      </c>
      <c r="O46" s="141">
        <v>7</v>
      </c>
      <c r="P46" s="142">
        <f t="shared" si="2"/>
        <v>6.924999999999999</v>
      </c>
      <c r="Q46" s="43">
        <v>40</v>
      </c>
      <c r="R46" s="1">
        <v>43</v>
      </c>
      <c r="S46" s="2" t="s">
        <v>59</v>
      </c>
      <c r="T46" s="2" t="s">
        <v>60</v>
      </c>
      <c r="U46" s="2"/>
      <c r="V46" s="128">
        <v>7</v>
      </c>
      <c r="W46" s="128">
        <v>7</v>
      </c>
      <c r="X46" s="128">
        <v>7</v>
      </c>
      <c r="Y46" s="129">
        <v>5</v>
      </c>
      <c r="Z46" s="34">
        <f t="shared" si="0"/>
        <v>5.6</v>
      </c>
      <c r="AA46" s="130">
        <v>5</v>
      </c>
      <c r="AB46" s="130">
        <v>6</v>
      </c>
      <c r="AC46" s="130">
        <v>6</v>
      </c>
      <c r="AD46" s="130">
        <v>6</v>
      </c>
      <c r="AE46" s="12">
        <v>7</v>
      </c>
      <c r="AF46" s="60">
        <f t="shared" si="3"/>
        <v>6.624999999999999</v>
      </c>
      <c r="AG46" s="43">
        <v>40</v>
      </c>
      <c r="AH46" s="1">
        <v>43</v>
      </c>
      <c r="AI46" s="2" t="s">
        <v>59</v>
      </c>
      <c r="AJ46" s="2" t="s">
        <v>60</v>
      </c>
      <c r="AK46" s="2"/>
      <c r="AL46" s="130">
        <v>7</v>
      </c>
      <c r="AM46" s="130">
        <v>6</v>
      </c>
      <c r="AN46" s="130">
        <v>7</v>
      </c>
      <c r="AO46" s="130">
        <v>5</v>
      </c>
      <c r="AP46" s="34">
        <f t="shared" si="4"/>
        <v>5.5</v>
      </c>
      <c r="AQ46" s="130">
        <v>8</v>
      </c>
      <c r="AR46" s="130">
        <v>7</v>
      </c>
      <c r="AS46" s="130">
        <v>8</v>
      </c>
      <c r="AT46" s="147">
        <v>8</v>
      </c>
      <c r="AU46" s="60">
        <f t="shared" si="5"/>
        <v>7.8999999999999995</v>
      </c>
      <c r="AV46" s="121">
        <v>9</v>
      </c>
      <c r="AW46" s="43">
        <v>40</v>
      </c>
      <c r="AX46" s="1">
        <v>43</v>
      </c>
      <c r="AY46" s="2" t="s">
        <v>59</v>
      </c>
      <c r="AZ46" s="2" t="s">
        <v>60</v>
      </c>
      <c r="BA46" s="2"/>
      <c r="BB46" s="130">
        <v>6</v>
      </c>
      <c r="BC46" s="130">
        <v>6</v>
      </c>
      <c r="BD46" s="130">
        <v>7</v>
      </c>
      <c r="BE46" s="130">
        <v>7</v>
      </c>
      <c r="BF46" s="34">
        <f t="shared" si="6"/>
        <v>6.799999999999999</v>
      </c>
      <c r="BG46" s="121">
        <v>9</v>
      </c>
      <c r="BH46" s="43">
        <v>40</v>
      </c>
      <c r="BI46" s="1">
        <v>43</v>
      </c>
      <c r="BJ46" s="2" t="s">
        <v>59</v>
      </c>
      <c r="BK46" s="2" t="s">
        <v>60</v>
      </c>
      <c r="BL46" s="2"/>
      <c r="BM46" s="35"/>
      <c r="BN46" s="35"/>
      <c r="BO46" s="35"/>
      <c r="BP46" s="34"/>
      <c r="BQ46" s="173">
        <f t="shared" si="7"/>
        <v>6.94</v>
      </c>
      <c r="BR46" s="174" t="str">
        <f t="shared" si="8"/>
        <v>TB Kh¸</v>
      </c>
    </row>
    <row r="47" spans="1:70" ht="12.75">
      <c r="A47" s="43">
        <v>41</v>
      </c>
      <c r="B47" s="1">
        <v>44</v>
      </c>
      <c r="C47" s="2" t="s">
        <v>61</v>
      </c>
      <c r="D47" s="2" t="s">
        <v>62</v>
      </c>
      <c r="E47" s="2"/>
      <c r="F47" s="112">
        <v>10</v>
      </c>
      <c r="G47" s="112">
        <v>7</v>
      </c>
      <c r="H47" s="112">
        <v>8</v>
      </c>
      <c r="I47" s="35">
        <v>9</v>
      </c>
      <c r="J47" s="167">
        <f t="shared" si="1"/>
        <v>8.8</v>
      </c>
      <c r="K47" s="113">
        <v>5</v>
      </c>
      <c r="L47" s="113">
        <v>6</v>
      </c>
      <c r="M47" s="113">
        <v>7</v>
      </c>
      <c r="N47" s="118">
        <v>7</v>
      </c>
      <c r="O47" s="141">
        <v>7</v>
      </c>
      <c r="P47" s="142">
        <f t="shared" si="2"/>
        <v>6.7749999999999995</v>
      </c>
      <c r="Q47" s="43">
        <v>41</v>
      </c>
      <c r="R47" s="1">
        <v>44</v>
      </c>
      <c r="S47" s="2" t="s">
        <v>61</v>
      </c>
      <c r="T47" s="2" t="s">
        <v>62</v>
      </c>
      <c r="U47" s="2"/>
      <c r="V47" s="128">
        <v>8</v>
      </c>
      <c r="W47" s="128">
        <v>7</v>
      </c>
      <c r="X47" s="128">
        <v>7</v>
      </c>
      <c r="Y47" s="129">
        <v>7</v>
      </c>
      <c r="Z47" s="34">
        <f t="shared" si="0"/>
        <v>7.1</v>
      </c>
      <c r="AA47" s="130">
        <v>5</v>
      </c>
      <c r="AB47" s="130">
        <v>7</v>
      </c>
      <c r="AC47" s="130">
        <v>6</v>
      </c>
      <c r="AD47" s="130">
        <v>7</v>
      </c>
      <c r="AE47" s="12">
        <v>8</v>
      </c>
      <c r="AF47" s="60">
        <f t="shared" si="3"/>
        <v>7.475</v>
      </c>
      <c r="AG47" s="43">
        <v>41</v>
      </c>
      <c r="AH47" s="1">
        <v>44</v>
      </c>
      <c r="AI47" s="2" t="s">
        <v>61</v>
      </c>
      <c r="AJ47" s="2" t="s">
        <v>62</v>
      </c>
      <c r="AK47" s="2"/>
      <c r="AL47" s="130">
        <v>7</v>
      </c>
      <c r="AM47" s="130">
        <v>7</v>
      </c>
      <c r="AN47" s="130">
        <v>7</v>
      </c>
      <c r="AO47" s="130">
        <v>7</v>
      </c>
      <c r="AP47" s="34">
        <f t="shared" si="4"/>
        <v>7</v>
      </c>
      <c r="AQ47" s="130">
        <v>8</v>
      </c>
      <c r="AR47" s="130">
        <v>8</v>
      </c>
      <c r="AS47" s="130">
        <v>8</v>
      </c>
      <c r="AT47" s="147">
        <v>8</v>
      </c>
      <c r="AU47" s="60">
        <f t="shared" si="5"/>
        <v>8</v>
      </c>
      <c r="AV47" s="121">
        <v>9</v>
      </c>
      <c r="AW47" s="43">
        <v>41</v>
      </c>
      <c r="AX47" s="1">
        <v>44</v>
      </c>
      <c r="AY47" s="2" t="s">
        <v>61</v>
      </c>
      <c r="AZ47" s="2" t="s">
        <v>62</v>
      </c>
      <c r="BA47" s="2"/>
      <c r="BB47" s="130">
        <v>8</v>
      </c>
      <c r="BC47" s="130">
        <v>7</v>
      </c>
      <c r="BD47" s="130">
        <v>8</v>
      </c>
      <c r="BE47" s="130">
        <v>7</v>
      </c>
      <c r="BF47" s="34">
        <f t="shared" si="6"/>
        <v>7.199999999999999</v>
      </c>
      <c r="BG47" s="121">
        <v>9</v>
      </c>
      <c r="BH47" s="43">
        <v>41</v>
      </c>
      <c r="BI47" s="1">
        <v>44</v>
      </c>
      <c r="BJ47" s="2" t="s">
        <v>61</v>
      </c>
      <c r="BK47" s="2" t="s">
        <v>62</v>
      </c>
      <c r="BL47" s="2"/>
      <c r="BM47" s="35"/>
      <c r="BN47" s="35"/>
      <c r="BO47" s="35"/>
      <c r="BP47" s="34"/>
      <c r="BQ47" s="173">
        <f t="shared" si="7"/>
        <v>7.57</v>
      </c>
      <c r="BR47" s="174" t="str">
        <f t="shared" si="8"/>
        <v>Kh¸</v>
      </c>
    </row>
    <row r="48" spans="1:70" ht="12.75">
      <c r="A48" s="43">
        <v>42</v>
      </c>
      <c r="B48" s="1">
        <v>45</v>
      </c>
      <c r="C48" s="2" t="s">
        <v>47</v>
      </c>
      <c r="D48" s="2" t="s">
        <v>62</v>
      </c>
      <c r="E48" s="2"/>
      <c r="F48" s="112">
        <v>8</v>
      </c>
      <c r="G48" s="112">
        <v>8</v>
      </c>
      <c r="H48" s="112">
        <v>8</v>
      </c>
      <c r="I48" s="35">
        <v>8</v>
      </c>
      <c r="J48" s="167">
        <f t="shared" si="1"/>
        <v>8</v>
      </c>
      <c r="K48" s="113">
        <v>7</v>
      </c>
      <c r="L48" s="113">
        <v>6</v>
      </c>
      <c r="M48" s="113">
        <v>8</v>
      </c>
      <c r="N48" s="118">
        <v>7</v>
      </c>
      <c r="O48" s="141">
        <v>7</v>
      </c>
      <c r="P48" s="142">
        <f t="shared" si="2"/>
        <v>7</v>
      </c>
      <c r="Q48" s="43">
        <v>42</v>
      </c>
      <c r="R48" s="1">
        <v>45</v>
      </c>
      <c r="S48" s="2" t="s">
        <v>47</v>
      </c>
      <c r="T48" s="2" t="s">
        <v>62</v>
      </c>
      <c r="U48" s="2"/>
      <c r="V48" s="128">
        <v>7</v>
      </c>
      <c r="W48" s="128">
        <v>8</v>
      </c>
      <c r="X48" s="128">
        <v>8</v>
      </c>
      <c r="Y48" s="129">
        <v>8</v>
      </c>
      <c r="Z48" s="34">
        <f t="shared" si="0"/>
        <v>7.8999999999999995</v>
      </c>
      <c r="AA48" s="130">
        <v>5</v>
      </c>
      <c r="AB48" s="130">
        <v>7</v>
      </c>
      <c r="AC48" s="130">
        <v>6</v>
      </c>
      <c r="AD48" s="130">
        <v>7</v>
      </c>
      <c r="AE48" s="12">
        <v>8</v>
      </c>
      <c r="AF48" s="60">
        <f t="shared" si="3"/>
        <v>7.475</v>
      </c>
      <c r="AG48" s="43">
        <v>42</v>
      </c>
      <c r="AH48" s="1">
        <v>45</v>
      </c>
      <c r="AI48" s="2" t="s">
        <v>47</v>
      </c>
      <c r="AJ48" s="2" t="s">
        <v>62</v>
      </c>
      <c r="AK48" s="2"/>
      <c r="AL48" s="130">
        <v>8</v>
      </c>
      <c r="AM48" s="130">
        <v>7</v>
      </c>
      <c r="AN48" s="130">
        <v>8</v>
      </c>
      <c r="AO48" s="130">
        <v>5</v>
      </c>
      <c r="AP48" s="34">
        <f t="shared" si="4"/>
        <v>5.8</v>
      </c>
      <c r="AQ48" s="130">
        <v>7</v>
      </c>
      <c r="AR48" s="130">
        <v>9</v>
      </c>
      <c r="AS48" s="130">
        <v>9</v>
      </c>
      <c r="AT48" s="147">
        <v>8</v>
      </c>
      <c r="AU48" s="60">
        <f t="shared" si="5"/>
        <v>8.1</v>
      </c>
      <c r="AV48" s="121">
        <v>10</v>
      </c>
      <c r="AW48" s="43">
        <v>42</v>
      </c>
      <c r="AX48" s="1">
        <v>45</v>
      </c>
      <c r="AY48" s="2" t="s">
        <v>47</v>
      </c>
      <c r="AZ48" s="2" t="s">
        <v>62</v>
      </c>
      <c r="BA48" s="2"/>
      <c r="BB48" s="130">
        <v>7</v>
      </c>
      <c r="BC48" s="130">
        <v>8</v>
      </c>
      <c r="BD48" s="130">
        <v>8</v>
      </c>
      <c r="BE48" s="130">
        <v>8</v>
      </c>
      <c r="BF48" s="34">
        <f t="shared" si="6"/>
        <v>7.8999999999999995</v>
      </c>
      <c r="BG48" s="121">
        <v>10</v>
      </c>
      <c r="BH48" s="43">
        <v>42</v>
      </c>
      <c r="BI48" s="1">
        <v>45</v>
      </c>
      <c r="BJ48" s="2" t="s">
        <v>47</v>
      </c>
      <c r="BK48" s="2" t="s">
        <v>62</v>
      </c>
      <c r="BL48" s="2"/>
      <c r="BM48" s="35"/>
      <c r="BN48" s="35"/>
      <c r="BO48" s="35"/>
      <c r="BP48" s="34"/>
      <c r="BQ48" s="173">
        <f t="shared" si="7"/>
        <v>7.64</v>
      </c>
      <c r="BR48" s="174" t="str">
        <f t="shared" si="8"/>
        <v>Kh¸</v>
      </c>
    </row>
    <row r="49" spans="1:70" ht="12.75">
      <c r="A49" s="43">
        <v>43</v>
      </c>
      <c r="B49" s="1">
        <v>46</v>
      </c>
      <c r="C49" s="2" t="s">
        <v>10</v>
      </c>
      <c r="D49" s="2" t="s">
        <v>62</v>
      </c>
      <c r="E49" s="2"/>
      <c r="F49" s="112">
        <v>10</v>
      </c>
      <c r="G49" s="112">
        <v>7</v>
      </c>
      <c r="H49" s="112">
        <v>7</v>
      </c>
      <c r="I49" s="35">
        <v>9</v>
      </c>
      <c r="J49" s="167">
        <f t="shared" si="1"/>
        <v>8.7</v>
      </c>
      <c r="K49" s="113">
        <v>6</v>
      </c>
      <c r="L49" s="113">
        <v>5</v>
      </c>
      <c r="M49" s="113">
        <v>7</v>
      </c>
      <c r="N49" s="118">
        <v>7</v>
      </c>
      <c r="O49" s="141">
        <v>7</v>
      </c>
      <c r="P49" s="142">
        <f t="shared" si="2"/>
        <v>6.7749999999999995</v>
      </c>
      <c r="Q49" s="43">
        <v>43</v>
      </c>
      <c r="R49" s="1">
        <v>46</v>
      </c>
      <c r="S49" s="2" t="s">
        <v>10</v>
      </c>
      <c r="T49" s="2" t="s">
        <v>62</v>
      </c>
      <c r="U49" s="2"/>
      <c r="V49" s="128">
        <v>8</v>
      </c>
      <c r="W49" s="128">
        <v>7</v>
      </c>
      <c r="X49" s="128">
        <v>7</v>
      </c>
      <c r="Y49" s="129">
        <v>7</v>
      </c>
      <c r="Z49" s="34">
        <f t="shared" si="0"/>
        <v>7.1</v>
      </c>
      <c r="AA49" s="130">
        <v>5</v>
      </c>
      <c r="AB49" s="130">
        <v>6</v>
      </c>
      <c r="AC49" s="130">
        <v>6</v>
      </c>
      <c r="AD49" s="130">
        <v>6</v>
      </c>
      <c r="AE49" s="12">
        <v>6</v>
      </c>
      <c r="AF49" s="60">
        <f t="shared" si="3"/>
        <v>5.924999999999999</v>
      </c>
      <c r="AG49" s="43">
        <v>43</v>
      </c>
      <c r="AH49" s="1">
        <v>46</v>
      </c>
      <c r="AI49" s="2" t="s">
        <v>10</v>
      </c>
      <c r="AJ49" s="2" t="s">
        <v>62</v>
      </c>
      <c r="AK49" s="2"/>
      <c r="AL49" s="130">
        <v>7</v>
      </c>
      <c r="AM49" s="130">
        <v>8</v>
      </c>
      <c r="AN49" s="130">
        <v>8</v>
      </c>
      <c r="AO49" s="130">
        <v>5</v>
      </c>
      <c r="AP49" s="34">
        <f t="shared" si="4"/>
        <v>5.8</v>
      </c>
      <c r="AQ49" s="130">
        <v>8</v>
      </c>
      <c r="AR49" s="130">
        <v>7</v>
      </c>
      <c r="AS49" s="130">
        <v>8</v>
      </c>
      <c r="AT49" s="147">
        <v>7</v>
      </c>
      <c r="AU49" s="60">
        <f t="shared" si="5"/>
        <v>7.199999999999999</v>
      </c>
      <c r="AV49" s="121">
        <v>9</v>
      </c>
      <c r="AW49" s="43">
        <v>43</v>
      </c>
      <c r="AX49" s="1">
        <v>46</v>
      </c>
      <c r="AY49" s="2" t="s">
        <v>10</v>
      </c>
      <c r="AZ49" s="2" t="s">
        <v>62</v>
      </c>
      <c r="BA49" s="2"/>
      <c r="BB49" s="130">
        <v>8</v>
      </c>
      <c r="BC49" s="130">
        <v>7</v>
      </c>
      <c r="BD49" s="130">
        <v>8</v>
      </c>
      <c r="BE49" s="130">
        <v>10</v>
      </c>
      <c r="BF49" s="34">
        <f t="shared" si="6"/>
        <v>9.3</v>
      </c>
      <c r="BG49" s="121">
        <v>9</v>
      </c>
      <c r="BH49" s="43">
        <v>43</v>
      </c>
      <c r="BI49" s="1">
        <v>46</v>
      </c>
      <c r="BJ49" s="2" t="s">
        <v>10</v>
      </c>
      <c r="BK49" s="2" t="s">
        <v>62</v>
      </c>
      <c r="BL49" s="2"/>
      <c r="BM49" s="35"/>
      <c r="BN49" s="35"/>
      <c r="BO49" s="35"/>
      <c r="BP49" s="34"/>
      <c r="BQ49" s="173">
        <f t="shared" si="7"/>
        <v>7.32</v>
      </c>
      <c r="BR49" s="174" t="str">
        <f t="shared" si="8"/>
        <v>Kh¸</v>
      </c>
    </row>
    <row r="50" spans="1:70" ht="12.75">
      <c r="A50" s="43">
        <v>44</v>
      </c>
      <c r="B50" s="1">
        <v>47</v>
      </c>
      <c r="C50" s="2" t="s">
        <v>63</v>
      </c>
      <c r="D50" s="2" t="s">
        <v>62</v>
      </c>
      <c r="E50" s="2"/>
      <c r="F50" s="112">
        <v>8</v>
      </c>
      <c r="G50" s="112">
        <v>8</v>
      </c>
      <c r="H50" s="112">
        <v>10</v>
      </c>
      <c r="I50" s="35">
        <v>9</v>
      </c>
      <c r="J50" s="167">
        <f t="shared" si="1"/>
        <v>8.899999999999999</v>
      </c>
      <c r="K50" s="113">
        <v>6</v>
      </c>
      <c r="L50" s="113">
        <v>5</v>
      </c>
      <c r="M50" s="113">
        <v>8</v>
      </c>
      <c r="N50" s="118">
        <v>8</v>
      </c>
      <c r="O50" s="141">
        <v>7</v>
      </c>
      <c r="P50" s="142">
        <f t="shared" si="2"/>
        <v>6.924999999999999</v>
      </c>
      <c r="Q50" s="43">
        <v>44</v>
      </c>
      <c r="R50" s="1">
        <v>47</v>
      </c>
      <c r="S50" s="2" t="s">
        <v>63</v>
      </c>
      <c r="T50" s="2" t="s">
        <v>62</v>
      </c>
      <c r="U50" s="2"/>
      <c r="V50" s="128">
        <v>8</v>
      </c>
      <c r="W50" s="128">
        <v>7</v>
      </c>
      <c r="X50" s="128">
        <v>7</v>
      </c>
      <c r="Y50" s="129">
        <v>6</v>
      </c>
      <c r="Z50" s="34">
        <f t="shared" si="0"/>
        <v>6.399999999999999</v>
      </c>
      <c r="AA50" s="130">
        <v>6</v>
      </c>
      <c r="AB50" s="130">
        <v>7</v>
      </c>
      <c r="AC50" s="130">
        <v>6</v>
      </c>
      <c r="AD50" s="130">
        <v>8</v>
      </c>
      <c r="AE50" s="12">
        <v>7</v>
      </c>
      <c r="AF50" s="60">
        <f t="shared" si="3"/>
        <v>6.924999999999999</v>
      </c>
      <c r="AG50" s="43">
        <v>44</v>
      </c>
      <c r="AH50" s="1">
        <v>47</v>
      </c>
      <c r="AI50" s="2" t="s">
        <v>63</v>
      </c>
      <c r="AJ50" s="2" t="s">
        <v>62</v>
      </c>
      <c r="AK50" s="2"/>
      <c r="AL50" s="130">
        <v>8</v>
      </c>
      <c r="AM50" s="130">
        <v>8</v>
      </c>
      <c r="AN50" s="130">
        <v>8</v>
      </c>
      <c r="AO50" s="130">
        <v>6</v>
      </c>
      <c r="AP50" s="34">
        <f t="shared" si="4"/>
        <v>6.6</v>
      </c>
      <c r="AQ50" s="130">
        <v>7</v>
      </c>
      <c r="AR50" s="130">
        <v>9</v>
      </c>
      <c r="AS50" s="130">
        <v>8</v>
      </c>
      <c r="AT50" s="147">
        <v>8</v>
      </c>
      <c r="AU50" s="60">
        <f t="shared" si="5"/>
        <v>8</v>
      </c>
      <c r="AV50" s="121">
        <v>10</v>
      </c>
      <c r="AW50" s="43">
        <v>44</v>
      </c>
      <c r="AX50" s="1">
        <v>47</v>
      </c>
      <c r="AY50" s="2" t="s">
        <v>63</v>
      </c>
      <c r="AZ50" s="2" t="s">
        <v>62</v>
      </c>
      <c r="BA50" s="2"/>
      <c r="BB50" s="130">
        <v>8</v>
      </c>
      <c r="BC50" s="130">
        <v>9</v>
      </c>
      <c r="BD50" s="130">
        <v>8</v>
      </c>
      <c r="BE50" s="130">
        <v>7</v>
      </c>
      <c r="BF50" s="34">
        <f t="shared" si="6"/>
        <v>7.3999999999999995</v>
      </c>
      <c r="BG50" s="121">
        <v>10</v>
      </c>
      <c r="BH50" s="43">
        <v>44</v>
      </c>
      <c r="BI50" s="1">
        <v>47</v>
      </c>
      <c r="BJ50" s="2" t="s">
        <v>63</v>
      </c>
      <c r="BK50" s="2" t="s">
        <v>62</v>
      </c>
      <c r="BL50" s="2"/>
      <c r="BM50" s="35"/>
      <c r="BN50" s="35"/>
      <c r="BO50" s="35"/>
      <c r="BP50" s="34"/>
      <c r="BQ50" s="173">
        <f t="shared" si="7"/>
        <v>7.49</v>
      </c>
      <c r="BR50" s="174" t="str">
        <f t="shared" si="8"/>
        <v>Kh¸</v>
      </c>
    </row>
    <row r="51" spans="1:70" ht="12.75">
      <c r="A51" s="43">
        <v>45</v>
      </c>
      <c r="B51" s="1">
        <v>48</v>
      </c>
      <c r="C51" s="2" t="s">
        <v>65</v>
      </c>
      <c r="D51" s="2" t="s">
        <v>64</v>
      </c>
      <c r="E51" s="2"/>
      <c r="F51" s="112">
        <v>9</v>
      </c>
      <c r="G51" s="112">
        <v>9</v>
      </c>
      <c r="H51" s="112">
        <v>8</v>
      </c>
      <c r="I51" s="35">
        <v>9</v>
      </c>
      <c r="J51" s="167">
        <f t="shared" si="1"/>
        <v>8.899999999999999</v>
      </c>
      <c r="K51" s="113">
        <v>8</v>
      </c>
      <c r="L51" s="113">
        <v>7</v>
      </c>
      <c r="M51" s="113">
        <v>8</v>
      </c>
      <c r="N51" s="118">
        <v>8</v>
      </c>
      <c r="O51" s="141">
        <v>8</v>
      </c>
      <c r="P51" s="142">
        <f t="shared" si="2"/>
        <v>7.924999999999999</v>
      </c>
      <c r="Q51" s="43">
        <v>45</v>
      </c>
      <c r="R51" s="1">
        <v>48</v>
      </c>
      <c r="S51" s="2" t="s">
        <v>65</v>
      </c>
      <c r="T51" s="2" t="s">
        <v>64</v>
      </c>
      <c r="U51" s="2"/>
      <c r="V51" s="128">
        <v>8</v>
      </c>
      <c r="W51" s="128">
        <v>8</v>
      </c>
      <c r="X51" s="128">
        <v>8</v>
      </c>
      <c r="Y51" s="129">
        <v>9</v>
      </c>
      <c r="Z51" s="34">
        <f t="shared" si="0"/>
        <v>8.7</v>
      </c>
      <c r="AA51" s="130">
        <v>6</v>
      </c>
      <c r="AB51" s="130">
        <v>7</v>
      </c>
      <c r="AC51" s="130">
        <v>7</v>
      </c>
      <c r="AD51" s="130">
        <v>8</v>
      </c>
      <c r="AE51" s="12">
        <v>7</v>
      </c>
      <c r="AF51" s="60">
        <f t="shared" si="3"/>
        <v>7</v>
      </c>
      <c r="AG51" s="43">
        <v>45</v>
      </c>
      <c r="AH51" s="1">
        <v>48</v>
      </c>
      <c r="AI51" s="2" t="s">
        <v>65</v>
      </c>
      <c r="AJ51" s="2" t="s">
        <v>64</v>
      </c>
      <c r="AK51" s="2"/>
      <c r="AL51" s="130">
        <v>8</v>
      </c>
      <c r="AM51" s="130">
        <v>9</v>
      </c>
      <c r="AN51" s="130">
        <v>8</v>
      </c>
      <c r="AO51" s="130">
        <v>6</v>
      </c>
      <c r="AP51" s="34">
        <f t="shared" si="4"/>
        <v>6.699999999999999</v>
      </c>
      <c r="AQ51" s="130">
        <v>7</v>
      </c>
      <c r="AR51" s="130">
        <v>8</v>
      </c>
      <c r="AS51" s="130">
        <v>8</v>
      </c>
      <c r="AT51" s="147">
        <v>8</v>
      </c>
      <c r="AU51" s="60">
        <f t="shared" si="5"/>
        <v>7.8999999999999995</v>
      </c>
      <c r="AV51" s="121">
        <v>10</v>
      </c>
      <c r="AW51" s="43">
        <v>45</v>
      </c>
      <c r="AX51" s="1">
        <v>48</v>
      </c>
      <c r="AY51" s="2" t="s">
        <v>65</v>
      </c>
      <c r="AZ51" s="2" t="s">
        <v>64</v>
      </c>
      <c r="BA51" s="2"/>
      <c r="BB51" s="130">
        <v>8</v>
      </c>
      <c r="BC51" s="130">
        <v>9</v>
      </c>
      <c r="BD51" s="130">
        <v>8</v>
      </c>
      <c r="BE51" s="130">
        <v>10</v>
      </c>
      <c r="BF51" s="34">
        <f t="shared" si="6"/>
        <v>9.5</v>
      </c>
      <c r="BG51" s="121">
        <v>10</v>
      </c>
      <c r="BH51" s="43">
        <v>45</v>
      </c>
      <c r="BI51" s="1">
        <v>48</v>
      </c>
      <c r="BJ51" s="2" t="s">
        <v>65</v>
      </c>
      <c r="BK51" s="2" t="s">
        <v>64</v>
      </c>
      <c r="BL51" s="2"/>
      <c r="BM51" s="35"/>
      <c r="BN51" s="35"/>
      <c r="BO51" s="35"/>
      <c r="BP51" s="34"/>
      <c r="BQ51" s="173">
        <f t="shared" si="7"/>
        <v>8.19</v>
      </c>
      <c r="BR51" s="174" t="str">
        <f t="shared" si="8"/>
        <v>Giái</v>
      </c>
    </row>
    <row r="52" spans="1:70" ht="12.75">
      <c r="A52" s="43">
        <v>46</v>
      </c>
      <c r="B52" s="1">
        <v>49</v>
      </c>
      <c r="C52" s="2" t="s">
        <v>10</v>
      </c>
      <c r="D52" s="2" t="s">
        <v>66</v>
      </c>
      <c r="E52" s="2"/>
      <c r="F52" s="112">
        <v>8</v>
      </c>
      <c r="G52" s="112">
        <v>8</v>
      </c>
      <c r="H52" s="112">
        <v>5</v>
      </c>
      <c r="I52" s="35">
        <v>9</v>
      </c>
      <c r="J52" s="167">
        <f t="shared" si="1"/>
        <v>8.4</v>
      </c>
      <c r="K52" s="113">
        <v>7</v>
      </c>
      <c r="L52" s="113">
        <v>8</v>
      </c>
      <c r="M52" s="113">
        <v>8</v>
      </c>
      <c r="N52" s="118">
        <v>8</v>
      </c>
      <c r="O52" s="141">
        <v>8</v>
      </c>
      <c r="P52" s="142">
        <f t="shared" si="2"/>
        <v>7.924999999999999</v>
      </c>
      <c r="Q52" s="43">
        <v>46</v>
      </c>
      <c r="R52" s="1">
        <v>49</v>
      </c>
      <c r="S52" s="2" t="s">
        <v>10</v>
      </c>
      <c r="T52" s="2" t="s">
        <v>66</v>
      </c>
      <c r="U52" s="2"/>
      <c r="V52" s="128">
        <v>7</v>
      </c>
      <c r="W52" s="128">
        <v>7</v>
      </c>
      <c r="X52" s="128">
        <v>7</v>
      </c>
      <c r="Y52" s="129">
        <v>7</v>
      </c>
      <c r="Z52" s="34">
        <f t="shared" si="0"/>
        <v>7</v>
      </c>
      <c r="AA52" s="130">
        <v>5</v>
      </c>
      <c r="AB52" s="130">
        <v>7</v>
      </c>
      <c r="AC52" s="130">
        <v>6</v>
      </c>
      <c r="AD52" s="130">
        <v>7</v>
      </c>
      <c r="AE52" s="12">
        <v>8</v>
      </c>
      <c r="AF52" s="60">
        <f t="shared" si="3"/>
        <v>7.475</v>
      </c>
      <c r="AG52" s="43">
        <v>46</v>
      </c>
      <c r="AH52" s="1">
        <v>49</v>
      </c>
      <c r="AI52" s="2" t="s">
        <v>10</v>
      </c>
      <c r="AJ52" s="2" t="s">
        <v>66</v>
      </c>
      <c r="AK52" s="2"/>
      <c r="AL52" s="130">
        <v>8</v>
      </c>
      <c r="AM52" s="130">
        <v>7</v>
      </c>
      <c r="AN52" s="130">
        <v>8</v>
      </c>
      <c r="AO52" s="130">
        <v>4</v>
      </c>
      <c r="AP52" s="34">
        <f t="shared" si="4"/>
        <v>5.1</v>
      </c>
      <c r="AQ52" s="130">
        <v>7</v>
      </c>
      <c r="AR52" s="130">
        <v>8</v>
      </c>
      <c r="AS52" s="130">
        <v>8</v>
      </c>
      <c r="AT52" s="147">
        <v>6</v>
      </c>
      <c r="AU52" s="60">
        <f t="shared" si="5"/>
        <v>6.499999999999999</v>
      </c>
      <c r="AV52" s="121">
        <v>10</v>
      </c>
      <c r="AW52" s="43">
        <v>46</v>
      </c>
      <c r="AX52" s="1">
        <v>49</v>
      </c>
      <c r="AY52" s="2" t="s">
        <v>10</v>
      </c>
      <c r="AZ52" s="2" t="s">
        <v>66</v>
      </c>
      <c r="BA52" s="2"/>
      <c r="BB52" s="130">
        <v>8</v>
      </c>
      <c r="BC52" s="130">
        <v>8</v>
      </c>
      <c r="BD52" s="130">
        <v>7</v>
      </c>
      <c r="BE52" s="130">
        <v>7</v>
      </c>
      <c r="BF52" s="34">
        <f t="shared" si="6"/>
        <v>7.199999999999999</v>
      </c>
      <c r="BG52" s="121">
        <v>10</v>
      </c>
      <c r="BH52" s="43">
        <v>46</v>
      </c>
      <c r="BI52" s="1">
        <v>49</v>
      </c>
      <c r="BJ52" s="2" t="s">
        <v>10</v>
      </c>
      <c r="BK52" s="2" t="s">
        <v>66</v>
      </c>
      <c r="BL52" s="2"/>
      <c r="BM52" s="35"/>
      <c r="BN52" s="35"/>
      <c r="BO52" s="35"/>
      <c r="BP52" s="34"/>
      <c r="BQ52" s="173">
        <f t="shared" si="7"/>
        <v>7.37</v>
      </c>
      <c r="BR52" s="174" t="str">
        <f t="shared" si="8"/>
        <v>Kh¸</v>
      </c>
    </row>
    <row r="53" spans="1:70" ht="12.75">
      <c r="A53" s="43">
        <v>47</v>
      </c>
      <c r="B53" s="1">
        <v>50</v>
      </c>
      <c r="C53" s="2" t="s">
        <v>10</v>
      </c>
      <c r="D53" s="2" t="s">
        <v>67</v>
      </c>
      <c r="E53" s="2"/>
      <c r="F53" s="112">
        <v>9</v>
      </c>
      <c r="G53" s="112">
        <v>8</v>
      </c>
      <c r="H53" s="112">
        <v>10</v>
      </c>
      <c r="I53" s="35">
        <v>9</v>
      </c>
      <c r="J53" s="167">
        <f t="shared" si="1"/>
        <v>9</v>
      </c>
      <c r="K53" s="113">
        <v>6</v>
      </c>
      <c r="L53" s="113">
        <v>7</v>
      </c>
      <c r="M53" s="113">
        <v>8</v>
      </c>
      <c r="N53" s="118">
        <v>8</v>
      </c>
      <c r="O53" s="141">
        <v>9</v>
      </c>
      <c r="P53" s="142">
        <f t="shared" si="2"/>
        <v>8.475</v>
      </c>
      <c r="Q53" s="43">
        <v>47</v>
      </c>
      <c r="R53" s="1">
        <v>50</v>
      </c>
      <c r="S53" s="2" t="s">
        <v>10</v>
      </c>
      <c r="T53" s="2" t="s">
        <v>67</v>
      </c>
      <c r="U53" s="2"/>
      <c r="V53" s="128">
        <v>8</v>
      </c>
      <c r="W53" s="128">
        <v>8</v>
      </c>
      <c r="X53" s="128">
        <v>8</v>
      </c>
      <c r="Y53" s="129">
        <v>8</v>
      </c>
      <c r="Z53" s="34">
        <f t="shared" si="0"/>
        <v>8</v>
      </c>
      <c r="AA53" s="130">
        <v>5</v>
      </c>
      <c r="AB53" s="130">
        <v>7</v>
      </c>
      <c r="AC53" s="130">
        <v>6</v>
      </c>
      <c r="AD53" s="130">
        <v>8</v>
      </c>
      <c r="AE53" s="12">
        <v>7</v>
      </c>
      <c r="AF53" s="60">
        <f t="shared" si="3"/>
        <v>6.85</v>
      </c>
      <c r="AG53" s="43">
        <v>47</v>
      </c>
      <c r="AH53" s="1">
        <v>50</v>
      </c>
      <c r="AI53" s="2" t="s">
        <v>10</v>
      </c>
      <c r="AJ53" s="2" t="s">
        <v>67</v>
      </c>
      <c r="AK53" s="2"/>
      <c r="AL53" s="130">
        <v>8</v>
      </c>
      <c r="AM53" s="130">
        <v>7</v>
      </c>
      <c r="AN53" s="130">
        <v>8</v>
      </c>
      <c r="AO53" s="130">
        <v>6</v>
      </c>
      <c r="AP53" s="34">
        <f t="shared" si="4"/>
        <v>6.499999999999999</v>
      </c>
      <c r="AQ53" s="130">
        <v>9</v>
      </c>
      <c r="AR53" s="130">
        <v>10</v>
      </c>
      <c r="AS53" s="130">
        <v>8</v>
      </c>
      <c r="AT53" s="147">
        <v>8</v>
      </c>
      <c r="AU53" s="60">
        <f t="shared" si="5"/>
        <v>8.299999999999999</v>
      </c>
      <c r="AV53" s="121">
        <v>10</v>
      </c>
      <c r="AW53" s="43">
        <v>47</v>
      </c>
      <c r="AX53" s="1">
        <v>50</v>
      </c>
      <c r="AY53" s="2" t="s">
        <v>10</v>
      </c>
      <c r="AZ53" s="2" t="s">
        <v>67</v>
      </c>
      <c r="BA53" s="2"/>
      <c r="BB53" s="130">
        <v>8</v>
      </c>
      <c r="BC53" s="130">
        <v>8</v>
      </c>
      <c r="BD53" s="130">
        <v>7</v>
      </c>
      <c r="BE53" s="130">
        <v>8</v>
      </c>
      <c r="BF53" s="34">
        <f t="shared" si="6"/>
        <v>7.8999999999999995</v>
      </c>
      <c r="BG53" s="121">
        <v>10</v>
      </c>
      <c r="BH53" s="43">
        <v>47</v>
      </c>
      <c r="BI53" s="1">
        <v>50</v>
      </c>
      <c r="BJ53" s="2" t="s">
        <v>10</v>
      </c>
      <c r="BK53" s="2" t="s">
        <v>67</v>
      </c>
      <c r="BL53" s="2"/>
      <c r="BM53" s="35"/>
      <c r="BN53" s="35"/>
      <c r="BO53" s="35"/>
      <c r="BP53" s="34"/>
      <c r="BQ53" s="173">
        <f t="shared" si="7"/>
        <v>8.02</v>
      </c>
      <c r="BR53" s="174" t="str">
        <f t="shared" si="8"/>
        <v>Giái</v>
      </c>
    </row>
    <row r="54" spans="1:70" ht="12.75">
      <c r="A54" s="43">
        <v>48</v>
      </c>
      <c r="B54" s="1">
        <v>51</v>
      </c>
      <c r="C54" s="2" t="s">
        <v>9</v>
      </c>
      <c r="D54" s="2" t="s">
        <v>67</v>
      </c>
      <c r="E54" s="2"/>
      <c r="F54" s="112">
        <v>8</v>
      </c>
      <c r="G54" s="112">
        <v>9</v>
      </c>
      <c r="H54" s="112">
        <v>5</v>
      </c>
      <c r="I54" s="35">
        <v>9</v>
      </c>
      <c r="J54" s="167">
        <f t="shared" si="1"/>
        <v>8.5</v>
      </c>
      <c r="K54" s="113">
        <v>6</v>
      </c>
      <c r="L54" s="113">
        <v>6</v>
      </c>
      <c r="M54" s="113">
        <v>7</v>
      </c>
      <c r="N54" s="118">
        <v>8</v>
      </c>
      <c r="O54" s="141">
        <v>7</v>
      </c>
      <c r="P54" s="142">
        <f t="shared" si="2"/>
        <v>6.924999999999999</v>
      </c>
      <c r="Q54" s="43">
        <v>48</v>
      </c>
      <c r="R54" s="1">
        <v>51</v>
      </c>
      <c r="S54" s="2" t="s">
        <v>9</v>
      </c>
      <c r="T54" s="2" t="s">
        <v>67</v>
      </c>
      <c r="U54" s="2"/>
      <c r="V54" s="128">
        <v>8</v>
      </c>
      <c r="W54" s="128">
        <v>7</v>
      </c>
      <c r="X54" s="128">
        <v>7</v>
      </c>
      <c r="Y54" s="129">
        <v>8</v>
      </c>
      <c r="Z54" s="34">
        <f t="shared" si="0"/>
        <v>7.799999999999999</v>
      </c>
      <c r="AA54" s="130">
        <v>5</v>
      </c>
      <c r="AB54" s="130">
        <v>7</v>
      </c>
      <c r="AC54" s="130">
        <v>6</v>
      </c>
      <c r="AD54" s="130">
        <v>8</v>
      </c>
      <c r="AE54" s="12">
        <v>8</v>
      </c>
      <c r="AF54" s="60">
        <f t="shared" si="3"/>
        <v>7.55</v>
      </c>
      <c r="AG54" s="43">
        <v>48</v>
      </c>
      <c r="AH54" s="1">
        <v>51</v>
      </c>
      <c r="AI54" s="2" t="s">
        <v>9</v>
      </c>
      <c r="AJ54" s="2" t="s">
        <v>67</v>
      </c>
      <c r="AK54" s="2"/>
      <c r="AL54" s="130">
        <v>7</v>
      </c>
      <c r="AM54" s="130">
        <v>8</v>
      </c>
      <c r="AN54" s="130">
        <v>8</v>
      </c>
      <c r="AO54" s="130">
        <v>6</v>
      </c>
      <c r="AP54" s="34">
        <f t="shared" si="4"/>
        <v>6.499999999999999</v>
      </c>
      <c r="AQ54" s="130">
        <v>8</v>
      </c>
      <c r="AR54" s="130">
        <v>8</v>
      </c>
      <c r="AS54" s="130">
        <v>9</v>
      </c>
      <c r="AT54" s="147">
        <v>7</v>
      </c>
      <c r="AU54" s="60">
        <f t="shared" si="5"/>
        <v>7.3999999999999995</v>
      </c>
      <c r="AV54" s="121">
        <v>9</v>
      </c>
      <c r="AW54" s="43">
        <v>48</v>
      </c>
      <c r="AX54" s="1">
        <v>51</v>
      </c>
      <c r="AY54" s="2" t="s">
        <v>9</v>
      </c>
      <c r="AZ54" s="2" t="s">
        <v>67</v>
      </c>
      <c r="BA54" s="2"/>
      <c r="BB54" s="130">
        <v>7</v>
      </c>
      <c r="BC54" s="130">
        <v>9</v>
      </c>
      <c r="BD54" s="130">
        <v>7</v>
      </c>
      <c r="BE54" s="130">
        <v>8</v>
      </c>
      <c r="BF54" s="34">
        <f t="shared" si="6"/>
        <v>7.8999999999999995</v>
      </c>
      <c r="BG54" s="121">
        <v>9</v>
      </c>
      <c r="BH54" s="43">
        <v>48</v>
      </c>
      <c r="BI54" s="1">
        <v>51</v>
      </c>
      <c r="BJ54" s="2" t="s">
        <v>9</v>
      </c>
      <c r="BK54" s="2" t="s">
        <v>67</v>
      </c>
      <c r="BL54" s="2"/>
      <c r="BM54" s="35"/>
      <c r="BN54" s="35"/>
      <c r="BO54" s="35"/>
      <c r="BP54" s="34"/>
      <c r="BQ54" s="173">
        <f t="shared" si="7"/>
        <v>7.61</v>
      </c>
      <c r="BR54" s="174" t="str">
        <f t="shared" si="8"/>
        <v>Kh¸</v>
      </c>
    </row>
    <row r="55" spans="1:70" ht="12.75">
      <c r="A55" s="43">
        <v>49</v>
      </c>
      <c r="B55" s="1">
        <v>52</v>
      </c>
      <c r="C55" s="2" t="s">
        <v>41</v>
      </c>
      <c r="D55" s="2" t="s">
        <v>67</v>
      </c>
      <c r="E55" s="2"/>
      <c r="F55" s="112">
        <v>8</v>
      </c>
      <c r="G55" s="112">
        <v>6</v>
      </c>
      <c r="H55" s="112">
        <v>8</v>
      </c>
      <c r="I55" s="35">
        <v>8</v>
      </c>
      <c r="J55" s="167">
        <f t="shared" si="1"/>
        <v>7.799999999999999</v>
      </c>
      <c r="K55" s="113">
        <v>8</v>
      </c>
      <c r="L55" s="113">
        <v>6</v>
      </c>
      <c r="M55" s="113">
        <v>6</v>
      </c>
      <c r="N55" s="118">
        <v>7</v>
      </c>
      <c r="O55" s="141">
        <v>6</v>
      </c>
      <c r="P55" s="142">
        <f t="shared" si="2"/>
        <v>6.225</v>
      </c>
      <c r="Q55" s="43">
        <v>49</v>
      </c>
      <c r="R55" s="1">
        <v>52</v>
      </c>
      <c r="S55" s="2" t="s">
        <v>41</v>
      </c>
      <c r="T55" s="2" t="s">
        <v>67</v>
      </c>
      <c r="U55" s="2"/>
      <c r="V55" s="128">
        <v>7</v>
      </c>
      <c r="W55" s="128">
        <v>7</v>
      </c>
      <c r="X55" s="128">
        <v>7</v>
      </c>
      <c r="Y55" s="129">
        <v>7</v>
      </c>
      <c r="Z55" s="34">
        <f t="shared" si="0"/>
        <v>7</v>
      </c>
      <c r="AA55" s="130">
        <v>6</v>
      </c>
      <c r="AB55" s="130">
        <v>6</v>
      </c>
      <c r="AC55" s="130">
        <v>6</v>
      </c>
      <c r="AD55" s="130">
        <v>7</v>
      </c>
      <c r="AE55" s="108">
        <v>7</v>
      </c>
      <c r="AF55" s="60">
        <f t="shared" si="3"/>
        <v>6.7749999999999995</v>
      </c>
      <c r="AG55" s="43">
        <v>49</v>
      </c>
      <c r="AH55" s="1">
        <v>52</v>
      </c>
      <c r="AI55" s="2" t="s">
        <v>41</v>
      </c>
      <c r="AJ55" s="2" t="s">
        <v>67</v>
      </c>
      <c r="AK55" s="2"/>
      <c r="AL55" s="130">
        <v>8</v>
      </c>
      <c r="AM55" s="130">
        <v>8</v>
      </c>
      <c r="AN55" s="130">
        <v>8</v>
      </c>
      <c r="AO55" s="130">
        <v>5</v>
      </c>
      <c r="AP55" s="34">
        <f t="shared" si="4"/>
        <v>5.9</v>
      </c>
      <c r="AQ55" s="130">
        <v>8</v>
      </c>
      <c r="AR55" s="130">
        <v>8</v>
      </c>
      <c r="AS55" s="130">
        <v>7</v>
      </c>
      <c r="AT55" s="147">
        <v>5</v>
      </c>
      <c r="AU55" s="60">
        <f t="shared" si="5"/>
        <v>5.8</v>
      </c>
      <c r="AV55" s="121">
        <v>9</v>
      </c>
      <c r="AW55" s="43">
        <v>49</v>
      </c>
      <c r="AX55" s="1">
        <v>52</v>
      </c>
      <c r="AY55" s="2" t="s">
        <v>41</v>
      </c>
      <c r="AZ55" s="2" t="s">
        <v>67</v>
      </c>
      <c r="BA55" s="2"/>
      <c r="BB55" s="130">
        <v>8</v>
      </c>
      <c r="BC55" s="130">
        <v>7</v>
      </c>
      <c r="BD55" s="130">
        <v>8</v>
      </c>
      <c r="BE55" s="130">
        <v>8</v>
      </c>
      <c r="BF55" s="34">
        <f t="shared" si="6"/>
        <v>7.8999999999999995</v>
      </c>
      <c r="BG55" s="121">
        <v>9</v>
      </c>
      <c r="BH55" s="43">
        <v>49</v>
      </c>
      <c r="BI55" s="1">
        <v>52</v>
      </c>
      <c r="BJ55" s="2" t="s">
        <v>41</v>
      </c>
      <c r="BK55" s="2" t="s">
        <v>67</v>
      </c>
      <c r="BL55" s="2"/>
      <c r="BM55" s="35"/>
      <c r="BN55" s="35"/>
      <c r="BO55" s="35"/>
      <c r="BP55" s="34"/>
      <c r="BQ55" s="173">
        <f t="shared" si="7"/>
        <v>6.93</v>
      </c>
      <c r="BR55" s="174" t="str">
        <f t="shared" si="8"/>
        <v>TB Kh¸</v>
      </c>
    </row>
    <row r="56" spans="1:70" ht="13.5" thickBot="1">
      <c r="A56" s="44">
        <v>50</v>
      </c>
      <c r="B56" s="45">
        <v>53</v>
      </c>
      <c r="C56" s="46" t="s">
        <v>68</v>
      </c>
      <c r="D56" s="46" t="s">
        <v>69</v>
      </c>
      <c r="E56" s="46"/>
      <c r="F56" s="114">
        <v>6</v>
      </c>
      <c r="G56" s="114">
        <v>7</v>
      </c>
      <c r="H56" s="114">
        <v>7</v>
      </c>
      <c r="I56" s="58">
        <v>8</v>
      </c>
      <c r="J56" s="168">
        <f t="shared" si="1"/>
        <v>7.6</v>
      </c>
      <c r="K56" s="115">
        <v>7</v>
      </c>
      <c r="L56" s="115">
        <v>7</v>
      </c>
      <c r="M56" s="115">
        <v>6</v>
      </c>
      <c r="N56" s="143">
        <v>8</v>
      </c>
      <c r="O56" s="144">
        <v>6</v>
      </c>
      <c r="P56" s="145">
        <f t="shared" si="2"/>
        <v>6.299999999999999</v>
      </c>
      <c r="Q56" s="44">
        <v>50</v>
      </c>
      <c r="R56" s="45">
        <v>53</v>
      </c>
      <c r="S56" s="46" t="s">
        <v>68</v>
      </c>
      <c r="T56" s="46" t="s">
        <v>69</v>
      </c>
      <c r="U56" s="46"/>
      <c r="V56" s="132">
        <v>7</v>
      </c>
      <c r="W56" s="132">
        <v>7</v>
      </c>
      <c r="X56" s="132">
        <v>7</v>
      </c>
      <c r="Y56" s="133">
        <v>6</v>
      </c>
      <c r="Z56" s="48">
        <f t="shared" si="0"/>
        <v>6.299999999999999</v>
      </c>
      <c r="AA56" s="134">
        <v>6</v>
      </c>
      <c r="AB56" s="134">
        <v>7</v>
      </c>
      <c r="AC56" s="134">
        <v>7</v>
      </c>
      <c r="AD56" s="134">
        <v>7</v>
      </c>
      <c r="AE56" s="109">
        <v>7</v>
      </c>
      <c r="AF56" s="61">
        <f t="shared" si="3"/>
        <v>6.924999999999999</v>
      </c>
      <c r="AG56" s="44">
        <v>50</v>
      </c>
      <c r="AH56" s="45">
        <v>53</v>
      </c>
      <c r="AI56" s="46" t="s">
        <v>68</v>
      </c>
      <c r="AJ56" s="46" t="s">
        <v>69</v>
      </c>
      <c r="AK56" s="46"/>
      <c r="AL56" s="137">
        <v>7</v>
      </c>
      <c r="AM56" s="137">
        <v>7</v>
      </c>
      <c r="AN56" s="137">
        <v>7</v>
      </c>
      <c r="AO56" s="137">
        <v>6</v>
      </c>
      <c r="AP56" s="48">
        <f>(SUM(AL56:AN56)/3*0.3+AO56*0.7)</f>
        <v>6.299999999999999</v>
      </c>
      <c r="AQ56" s="137">
        <v>7</v>
      </c>
      <c r="AR56" s="137">
        <v>9</v>
      </c>
      <c r="AS56" s="137">
        <v>8</v>
      </c>
      <c r="AT56" s="148">
        <v>8</v>
      </c>
      <c r="AU56" s="61">
        <f t="shared" si="5"/>
        <v>8</v>
      </c>
      <c r="AV56" s="122">
        <v>10</v>
      </c>
      <c r="AW56" s="44">
        <v>50</v>
      </c>
      <c r="AX56" s="45">
        <v>53</v>
      </c>
      <c r="AY56" s="46" t="s">
        <v>68</v>
      </c>
      <c r="AZ56" s="46" t="s">
        <v>69</v>
      </c>
      <c r="BA56" s="46"/>
      <c r="BB56" s="137">
        <v>7</v>
      </c>
      <c r="BC56" s="137">
        <v>8</v>
      </c>
      <c r="BD56" s="137">
        <v>7</v>
      </c>
      <c r="BE56" s="137">
        <v>8</v>
      </c>
      <c r="BF56" s="48">
        <f t="shared" si="6"/>
        <v>7.799999999999999</v>
      </c>
      <c r="BG56" s="122">
        <v>10</v>
      </c>
      <c r="BH56" s="44">
        <v>50</v>
      </c>
      <c r="BI56" s="45">
        <v>53</v>
      </c>
      <c r="BJ56" s="46" t="s">
        <v>68</v>
      </c>
      <c r="BK56" s="46" t="s">
        <v>69</v>
      </c>
      <c r="BL56" s="46"/>
      <c r="BM56" s="58"/>
      <c r="BN56" s="58"/>
      <c r="BO56" s="58"/>
      <c r="BP56" s="48"/>
      <c r="BQ56" s="175">
        <f t="shared" si="7"/>
        <v>7.24</v>
      </c>
      <c r="BR56" s="176" t="str">
        <f t="shared" si="8"/>
        <v>Kh¸</v>
      </c>
    </row>
    <row r="57" ht="13.5" thickTop="1"/>
  </sheetData>
  <mergeCells count="42">
    <mergeCell ref="A3:P3"/>
    <mergeCell ref="Q3:AF3"/>
    <mergeCell ref="AG3:AU3"/>
    <mergeCell ref="A4:P4"/>
    <mergeCell ref="A5:A6"/>
    <mergeCell ref="B5:B6"/>
    <mergeCell ref="C5:C6"/>
    <mergeCell ref="D5:D6"/>
    <mergeCell ref="E5:E6"/>
    <mergeCell ref="F5:J5"/>
    <mergeCell ref="K5:P5"/>
    <mergeCell ref="Q5:Q6"/>
    <mergeCell ref="R5:R6"/>
    <mergeCell ref="S5:S6"/>
    <mergeCell ref="T5:T6"/>
    <mergeCell ref="U5:U6"/>
    <mergeCell ref="AV5:AV6"/>
    <mergeCell ref="V5:Z5"/>
    <mergeCell ref="AA5:AF5"/>
    <mergeCell ref="AG5:AG6"/>
    <mergeCell ref="AH5:AH6"/>
    <mergeCell ref="AL5:AP5"/>
    <mergeCell ref="AQ5:AU5"/>
    <mergeCell ref="AI5:AI6"/>
    <mergeCell ref="AJ5:AJ6"/>
    <mergeCell ref="AK5:AK6"/>
    <mergeCell ref="BG5:BG6"/>
    <mergeCell ref="AW3:BF3"/>
    <mergeCell ref="AW5:AW6"/>
    <mergeCell ref="BB5:BF5"/>
    <mergeCell ref="AZ5:AZ6"/>
    <mergeCell ref="BA5:BA6"/>
    <mergeCell ref="AX5:AX6"/>
    <mergeCell ref="AY5:AY6"/>
    <mergeCell ref="BH5:BH6"/>
    <mergeCell ref="BI5:BI6"/>
    <mergeCell ref="BJ5:BJ6"/>
    <mergeCell ref="BK5:BK6"/>
    <mergeCell ref="BL5:BL6"/>
    <mergeCell ref="BM5:BP5"/>
    <mergeCell ref="BQ5:BQ6"/>
    <mergeCell ref="BR5:BR6"/>
  </mergeCells>
  <conditionalFormatting sqref="F7:H56 K7:M56 AE7:AE56">
    <cfRule type="cellIs" priority="1" dxfId="0" operator="lessThan" stopIfTrue="1">
      <formula>3</formula>
    </cfRule>
  </conditionalFormatting>
  <conditionalFormatting sqref="O7:O56 Y7:Y56 BE7:BE56">
    <cfRule type="cellIs" priority="2" dxfId="0" operator="lessThan" stopIfTrue="1">
      <formula>5</formula>
    </cfRule>
  </conditionalFormatting>
  <conditionalFormatting sqref="I7:I56">
    <cfRule type="cellIs" priority="3" dxfId="0" operator="lessThan" stopIfTrue="1">
      <formula>4</formula>
    </cfRule>
  </conditionalFormatting>
  <conditionalFormatting sqref="AO7:AO56 AT7:AT56">
    <cfRule type="cellIs" priority="4" dxfId="0" operator="lessThan" stopIfTrue="1">
      <formula>4</formula>
    </cfRule>
  </conditionalFormatting>
  <printOptions/>
  <pageMargins left="0.76" right="0.75" top="0.65" bottom="0.8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56"/>
  <sheetViews>
    <sheetView workbookViewId="0" topLeftCell="A1">
      <selection activeCell="J7" sqref="J7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14.28125" style="0" customWidth="1"/>
    <col min="4" max="4" width="7.7109375" style="0" customWidth="1"/>
    <col min="6" max="14" width="4.7109375" style="0" customWidth="1"/>
    <col min="15" max="15" width="5.421875" style="0" customWidth="1"/>
    <col min="16" max="16" width="4.7109375" style="0" customWidth="1"/>
    <col min="17" max="17" width="5.28125" style="0" customWidth="1"/>
    <col min="18" max="18" width="6.57421875" style="0" customWidth="1"/>
    <col min="19" max="19" width="14.8515625" style="0" customWidth="1"/>
    <col min="20" max="20" width="8.57421875" style="0" customWidth="1"/>
    <col min="22" max="30" width="4.7109375" style="135" customWidth="1"/>
    <col min="31" max="32" width="4.7109375" style="0" customWidth="1"/>
    <col min="33" max="33" width="5.57421875" style="0" customWidth="1"/>
    <col min="34" max="34" width="6.28125" style="0" customWidth="1"/>
    <col min="35" max="35" width="14.140625" style="0" customWidth="1"/>
    <col min="36" max="36" width="7.8515625" style="0" customWidth="1"/>
    <col min="38" max="38" width="5.28125" style="135" customWidth="1"/>
    <col min="39" max="39" width="5.421875" style="135" customWidth="1"/>
    <col min="40" max="40" width="5.28125" style="135" customWidth="1"/>
    <col min="41" max="41" width="5.421875" style="135" customWidth="1"/>
    <col min="42" max="42" width="5.7109375" style="135" customWidth="1"/>
    <col min="43" max="44" width="5.28125" style="135" customWidth="1"/>
    <col min="45" max="45" width="5.00390625" style="135" customWidth="1"/>
    <col min="46" max="46" width="5.140625" style="135" customWidth="1"/>
    <col min="47" max="47" width="4.7109375" style="0" customWidth="1"/>
    <col min="48" max="48" width="5.57421875" style="0" customWidth="1"/>
    <col min="49" max="49" width="6.7109375" style="0" customWidth="1"/>
    <col min="50" max="50" width="15.57421875" style="0" customWidth="1"/>
    <col min="51" max="51" width="8.28125" style="0" customWidth="1"/>
    <col min="52" max="52" width="10.7109375" style="0" customWidth="1"/>
    <col min="53" max="53" width="5.28125" style="135" customWidth="1"/>
    <col min="54" max="54" width="5.421875" style="135" customWidth="1"/>
    <col min="55" max="55" width="6.00390625" style="135" customWidth="1"/>
    <col min="56" max="56" width="6.140625" style="135" customWidth="1"/>
    <col min="57" max="57" width="9.00390625" style="135" customWidth="1"/>
    <col min="58" max="58" width="13.00390625" style="0" customWidth="1"/>
    <col min="59" max="59" width="6.00390625" style="0" customWidth="1"/>
    <col min="60" max="60" width="6.8515625" style="0" customWidth="1"/>
    <col min="61" max="61" width="13.7109375" style="0" customWidth="1"/>
    <col min="63" max="63" width="9.00390625" style="0" customWidth="1"/>
    <col min="64" max="64" width="6.00390625" style="0" customWidth="1"/>
    <col min="65" max="65" width="6.140625" style="0" customWidth="1"/>
    <col min="66" max="66" width="6.28125" style="0" customWidth="1"/>
    <col min="67" max="67" width="6.421875" style="0" customWidth="1"/>
    <col min="68" max="68" width="8.8515625" style="0" customWidth="1"/>
    <col min="69" max="69" width="13.28125" style="0" customWidth="1"/>
  </cols>
  <sheetData>
    <row r="1" spans="1:73" ht="16.5">
      <c r="A1" s="21" t="s">
        <v>0</v>
      </c>
      <c r="B1" s="14"/>
      <c r="C1" s="14"/>
      <c r="D1" s="14"/>
      <c r="E1" s="15"/>
      <c r="F1" s="15"/>
      <c r="G1" s="15"/>
      <c r="H1" s="15"/>
      <c r="I1" s="16"/>
      <c r="J1" s="15"/>
      <c r="K1" s="15"/>
      <c r="L1" s="15"/>
      <c r="M1" s="15"/>
      <c r="N1" s="15"/>
      <c r="O1" s="15"/>
      <c r="P1" s="15"/>
      <c r="Q1" s="21" t="s">
        <v>0</v>
      </c>
      <c r="R1" s="14"/>
      <c r="S1" s="14"/>
      <c r="T1" s="14"/>
      <c r="U1" s="15"/>
      <c r="V1" s="123"/>
      <c r="W1" s="123"/>
      <c r="X1" s="123"/>
      <c r="Y1" s="124"/>
      <c r="Z1" s="123"/>
      <c r="AA1" s="123"/>
      <c r="AB1" s="123"/>
      <c r="AC1" s="123"/>
      <c r="AD1" s="123"/>
      <c r="AE1" s="15"/>
      <c r="AF1" s="15"/>
      <c r="AG1" s="21" t="s">
        <v>0</v>
      </c>
      <c r="AH1" s="14"/>
      <c r="AI1" s="14"/>
      <c r="AJ1" s="14"/>
      <c r="AK1" s="15"/>
      <c r="AL1" s="123"/>
      <c r="AM1" s="123"/>
      <c r="AN1" s="123"/>
      <c r="AO1" s="123"/>
      <c r="AP1" s="123"/>
      <c r="AQ1" s="123"/>
      <c r="AR1" s="123"/>
      <c r="AS1" s="123"/>
      <c r="AT1" s="123"/>
      <c r="AU1" s="15"/>
      <c r="AV1" s="21" t="s">
        <v>0</v>
      </c>
      <c r="AW1" s="14"/>
      <c r="AX1" s="14"/>
      <c r="AY1" s="14"/>
      <c r="AZ1" s="15"/>
      <c r="BA1" s="123"/>
      <c r="BB1" s="123"/>
      <c r="BC1" s="123"/>
      <c r="BD1" s="123"/>
      <c r="BE1" s="123"/>
      <c r="BF1" s="15"/>
      <c r="BG1" s="21" t="s">
        <v>0</v>
      </c>
      <c r="BH1" s="14"/>
      <c r="BI1" s="14"/>
      <c r="BJ1" s="14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</row>
    <row r="2" spans="1:73" ht="17.25">
      <c r="A2" s="22" t="s">
        <v>96</v>
      </c>
      <c r="B2" s="18"/>
      <c r="C2" s="18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22" t="s">
        <v>96</v>
      </c>
      <c r="R2" s="18"/>
      <c r="S2" s="18"/>
      <c r="T2" s="15"/>
      <c r="U2" s="15"/>
      <c r="V2" s="123"/>
      <c r="W2" s="123"/>
      <c r="X2" s="123"/>
      <c r="Y2" s="124"/>
      <c r="Z2" s="123"/>
      <c r="AA2" s="123"/>
      <c r="AB2" s="123"/>
      <c r="AC2" s="123"/>
      <c r="AD2" s="123"/>
      <c r="AE2" s="15"/>
      <c r="AF2" s="15"/>
      <c r="AG2" s="22" t="s">
        <v>96</v>
      </c>
      <c r="AH2" s="18"/>
      <c r="AI2" s="18"/>
      <c r="AJ2" s="15"/>
      <c r="AK2" s="15"/>
      <c r="AL2" s="123"/>
      <c r="AM2" s="123"/>
      <c r="AN2" s="123"/>
      <c r="AO2" s="123"/>
      <c r="AP2" s="123"/>
      <c r="AQ2" s="123"/>
      <c r="AR2" s="123"/>
      <c r="AS2" s="123"/>
      <c r="AT2" s="123"/>
      <c r="AU2" s="15"/>
      <c r="AV2" s="22" t="s">
        <v>96</v>
      </c>
      <c r="AW2" s="18"/>
      <c r="AX2" s="18"/>
      <c r="AY2" s="15"/>
      <c r="AZ2" s="15"/>
      <c r="BA2" s="123"/>
      <c r="BB2" s="123"/>
      <c r="BC2" s="123"/>
      <c r="BD2" s="123"/>
      <c r="BE2" s="123"/>
      <c r="BF2" s="15"/>
      <c r="BG2" s="22" t="s">
        <v>96</v>
      </c>
      <c r="BH2" s="18"/>
      <c r="BI2" s="18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</row>
    <row r="3" spans="1:73" ht="17.25" customHeight="1">
      <c r="A3" s="219" t="s">
        <v>129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 t="s">
        <v>127</v>
      </c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 t="s">
        <v>127</v>
      </c>
      <c r="AW3" s="217"/>
      <c r="AX3" s="217"/>
      <c r="AY3" s="217"/>
      <c r="AZ3" s="217"/>
      <c r="BA3" s="217"/>
      <c r="BB3" s="217"/>
      <c r="BC3" s="217"/>
      <c r="BD3" s="217"/>
      <c r="BE3" s="217"/>
      <c r="BF3" s="119"/>
      <c r="BG3" s="23" t="s">
        <v>142</v>
      </c>
      <c r="BH3" s="24"/>
      <c r="BI3" s="25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</row>
    <row r="4" spans="1:73" ht="15.75" thickBot="1">
      <c r="A4" s="220" t="s">
        <v>130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9" t="s">
        <v>78</v>
      </c>
      <c r="R4" s="24"/>
      <c r="S4" s="24"/>
      <c r="T4" s="27"/>
      <c r="U4" s="24"/>
      <c r="V4" s="123"/>
      <c r="W4" s="123"/>
      <c r="X4" s="123"/>
      <c r="Y4" s="124"/>
      <c r="Z4" s="123"/>
      <c r="AA4" s="123"/>
      <c r="AB4" s="123"/>
      <c r="AC4" s="123"/>
      <c r="AD4" s="123"/>
      <c r="AE4" s="24"/>
      <c r="AF4" s="24"/>
      <c r="AG4" s="29" t="s">
        <v>78</v>
      </c>
      <c r="AH4" s="39"/>
      <c r="AI4" s="39"/>
      <c r="AJ4" s="40"/>
      <c r="AK4" s="39"/>
      <c r="AL4" s="136"/>
      <c r="AM4" s="136"/>
      <c r="AN4" s="136"/>
      <c r="AO4" s="136"/>
      <c r="AP4" s="136"/>
      <c r="AQ4" s="136"/>
      <c r="AR4" s="136"/>
      <c r="AS4" s="136"/>
      <c r="AT4" s="136"/>
      <c r="AU4" s="39"/>
      <c r="AV4" s="29" t="s">
        <v>78</v>
      </c>
      <c r="AW4" s="39"/>
      <c r="AX4" s="39"/>
      <c r="AY4" s="40"/>
      <c r="AZ4" s="39"/>
      <c r="BA4" s="136"/>
      <c r="BB4" s="136"/>
      <c r="BC4" s="136"/>
      <c r="BD4" s="136"/>
      <c r="BE4" s="136"/>
      <c r="BF4" s="39"/>
      <c r="BG4" s="29" t="s">
        <v>78</v>
      </c>
      <c r="BH4" s="39"/>
      <c r="BI4" s="39"/>
      <c r="BJ4" s="40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69" ht="13.5" thickTop="1">
      <c r="A5" s="213" t="s">
        <v>93</v>
      </c>
      <c r="B5" s="207" t="s">
        <v>94</v>
      </c>
      <c r="C5" s="207" t="s">
        <v>95</v>
      </c>
      <c r="D5" s="207" t="s">
        <v>1</v>
      </c>
      <c r="E5" s="207" t="s">
        <v>2</v>
      </c>
      <c r="F5" s="207" t="s">
        <v>119</v>
      </c>
      <c r="G5" s="207"/>
      <c r="H5" s="207"/>
      <c r="I5" s="207"/>
      <c r="J5" s="209"/>
      <c r="K5" s="207" t="s">
        <v>128</v>
      </c>
      <c r="L5" s="207"/>
      <c r="M5" s="207"/>
      <c r="N5" s="207"/>
      <c r="O5" s="207"/>
      <c r="P5" s="218"/>
      <c r="Q5" s="213" t="s">
        <v>93</v>
      </c>
      <c r="R5" s="207" t="s">
        <v>94</v>
      </c>
      <c r="S5" s="207" t="s">
        <v>95</v>
      </c>
      <c r="T5" s="207" t="s">
        <v>1</v>
      </c>
      <c r="U5" s="207" t="s">
        <v>2</v>
      </c>
      <c r="V5" s="207" t="s">
        <v>120</v>
      </c>
      <c r="W5" s="207"/>
      <c r="X5" s="207"/>
      <c r="Y5" s="207"/>
      <c r="Z5" s="209"/>
      <c r="AA5" s="207" t="s">
        <v>121</v>
      </c>
      <c r="AB5" s="207"/>
      <c r="AC5" s="207"/>
      <c r="AD5" s="207"/>
      <c r="AE5" s="207"/>
      <c r="AF5" s="218"/>
      <c r="AG5" s="213" t="s">
        <v>93</v>
      </c>
      <c r="AH5" s="207" t="s">
        <v>94</v>
      </c>
      <c r="AI5" s="207" t="s">
        <v>95</v>
      </c>
      <c r="AJ5" s="207" t="s">
        <v>1</v>
      </c>
      <c r="AK5" s="207" t="s">
        <v>2</v>
      </c>
      <c r="AL5" s="207" t="s">
        <v>124</v>
      </c>
      <c r="AM5" s="207"/>
      <c r="AN5" s="207"/>
      <c r="AO5" s="207"/>
      <c r="AP5" s="207"/>
      <c r="AQ5" s="207" t="s">
        <v>122</v>
      </c>
      <c r="AR5" s="207"/>
      <c r="AS5" s="207"/>
      <c r="AT5" s="207"/>
      <c r="AU5" s="211"/>
      <c r="AV5" s="213" t="s">
        <v>93</v>
      </c>
      <c r="AW5" s="207" t="s">
        <v>94</v>
      </c>
      <c r="AX5" s="207" t="s">
        <v>95</v>
      </c>
      <c r="AY5" s="207" t="s">
        <v>1</v>
      </c>
      <c r="AZ5" s="207" t="s">
        <v>2</v>
      </c>
      <c r="BA5" s="207" t="s">
        <v>123</v>
      </c>
      <c r="BB5" s="207"/>
      <c r="BC5" s="207"/>
      <c r="BD5" s="207"/>
      <c r="BE5" s="207"/>
      <c r="BF5" s="215" t="s">
        <v>139</v>
      </c>
      <c r="BG5" s="213" t="s">
        <v>93</v>
      </c>
      <c r="BH5" s="207" t="s">
        <v>94</v>
      </c>
      <c r="BI5" s="207" t="s">
        <v>95</v>
      </c>
      <c r="BJ5" s="207" t="s">
        <v>1</v>
      </c>
      <c r="BK5" s="207" t="s">
        <v>2</v>
      </c>
      <c r="BL5" s="207" t="s">
        <v>92</v>
      </c>
      <c r="BM5" s="207"/>
      <c r="BN5" s="207"/>
      <c r="BO5" s="209"/>
      <c r="BP5" s="207" t="s">
        <v>125</v>
      </c>
      <c r="BQ5" s="211" t="s">
        <v>126</v>
      </c>
    </row>
    <row r="6" spans="1:69" ht="25.5">
      <c r="A6" s="214"/>
      <c r="B6" s="208"/>
      <c r="C6" s="208"/>
      <c r="D6" s="208"/>
      <c r="E6" s="208"/>
      <c r="F6" s="116" t="s">
        <v>70</v>
      </c>
      <c r="G6" s="116" t="s">
        <v>71</v>
      </c>
      <c r="H6" s="116" t="s">
        <v>72</v>
      </c>
      <c r="I6" s="116" t="s">
        <v>73</v>
      </c>
      <c r="J6" s="116" t="s">
        <v>74</v>
      </c>
      <c r="K6" s="116" t="s">
        <v>70</v>
      </c>
      <c r="L6" s="116" t="s">
        <v>71</v>
      </c>
      <c r="M6" s="116" t="s">
        <v>72</v>
      </c>
      <c r="N6" s="116" t="s">
        <v>75</v>
      </c>
      <c r="O6" s="116" t="s">
        <v>73</v>
      </c>
      <c r="P6" s="117" t="s">
        <v>74</v>
      </c>
      <c r="Q6" s="214"/>
      <c r="R6" s="208"/>
      <c r="S6" s="208"/>
      <c r="T6" s="208"/>
      <c r="U6" s="208"/>
      <c r="V6" s="41" t="s">
        <v>70</v>
      </c>
      <c r="W6" s="41" t="s">
        <v>71</v>
      </c>
      <c r="X6" s="41" t="s">
        <v>72</v>
      </c>
      <c r="Y6" s="41" t="s">
        <v>73</v>
      </c>
      <c r="Z6" s="41" t="s">
        <v>74</v>
      </c>
      <c r="AA6" s="41" t="s">
        <v>70</v>
      </c>
      <c r="AB6" s="41" t="s">
        <v>71</v>
      </c>
      <c r="AC6" s="41" t="s">
        <v>72</v>
      </c>
      <c r="AD6" s="41" t="s">
        <v>75</v>
      </c>
      <c r="AE6" s="41" t="s">
        <v>73</v>
      </c>
      <c r="AF6" s="52" t="s">
        <v>74</v>
      </c>
      <c r="AG6" s="214"/>
      <c r="AH6" s="208"/>
      <c r="AI6" s="208"/>
      <c r="AJ6" s="208"/>
      <c r="AK6" s="208"/>
      <c r="AL6" s="41" t="s">
        <v>70</v>
      </c>
      <c r="AM6" s="41" t="s">
        <v>71</v>
      </c>
      <c r="AN6" s="41" t="s">
        <v>72</v>
      </c>
      <c r="AO6" s="41" t="s">
        <v>73</v>
      </c>
      <c r="AP6" s="41" t="s">
        <v>74</v>
      </c>
      <c r="AQ6" s="41" t="s">
        <v>70</v>
      </c>
      <c r="AR6" s="41" t="s">
        <v>71</v>
      </c>
      <c r="AS6" s="41" t="s">
        <v>72</v>
      </c>
      <c r="AT6" s="41" t="s">
        <v>73</v>
      </c>
      <c r="AU6" s="52" t="s">
        <v>74</v>
      </c>
      <c r="AV6" s="214"/>
      <c r="AW6" s="208"/>
      <c r="AX6" s="208"/>
      <c r="AY6" s="208"/>
      <c r="AZ6" s="208"/>
      <c r="BA6" s="41" t="s">
        <v>70</v>
      </c>
      <c r="BB6" s="41" t="s">
        <v>71</v>
      </c>
      <c r="BC6" s="41" t="s">
        <v>72</v>
      </c>
      <c r="BD6" s="41" t="s">
        <v>73</v>
      </c>
      <c r="BE6" s="41" t="s">
        <v>74</v>
      </c>
      <c r="BF6" s="216"/>
      <c r="BG6" s="214"/>
      <c r="BH6" s="208"/>
      <c r="BI6" s="208"/>
      <c r="BJ6" s="208"/>
      <c r="BK6" s="208"/>
      <c r="BL6" s="41" t="s">
        <v>70</v>
      </c>
      <c r="BM6" s="41" t="s">
        <v>71</v>
      </c>
      <c r="BN6" s="41" t="s">
        <v>73</v>
      </c>
      <c r="BO6" s="41" t="s">
        <v>74</v>
      </c>
      <c r="BP6" s="210"/>
      <c r="BQ6" s="212"/>
    </row>
    <row r="7" spans="1:69" ht="12.75">
      <c r="A7" s="42">
        <v>1</v>
      </c>
      <c r="B7" s="3">
        <v>1</v>
      </c>
      <c r="C7" s="4" t="s">
        <v>3</v>
      </c>
      <c r="D7" s="4" t="s">
        <v>4</v>
      </c>
      <c r="E7" s="4"/>
      <c r="F7" s="110">
        <v>7</v>
      </c>
      <c r="G7" s="110">
        <v>5</v>
      </c>
      <c r="H7" s="110">
        <v>6</v>
      </c>
      <c r="I7" s="32">
        <v>8</v>
      </c>
      <c r="J7" s="166">
        <f>(SUM(F7:H7)/3*0.3+I7*0.7)</f>
        <v>7.3999999999999995</v>
      </c>
      <c r="K7" s="111">
        <v>8</v>
      </c>
      <c r="L7" s="111">
        <v>8</v>
      </c>
      <c r="M7" s="111">
        <v>7</v>
      </c>
      <c r="N7" s="138">
        <v>8</v>
      </c>
      <c r="O7" s="139">
        <v>7</v>
      </c>
      <c r="P7" s="140">
        <f>(SUM(K7:N7)/4*0.3+O7*0.7)</f>
        <v>7.225</v>
      </c>
      <c r="Q7" s="42">
        <v>1</v>
      </c>
      <c r="R7" s="3">
        <v>1</v>
      </c>
      <c r="S7" s="4" t="s">
        <v>3</v>
      </c>
      <c r="T7" s="4" t="s">
        <v>4</v>
      </c>
      <c r="U7" s="4"/>
      <c r="V7" s="125">
        <v>7</v>
      </c>
      <c r="W7" s="125">
        <v>7</v>
      </c>
      <c r="X7" s="125">
        <v>7</v>
      </c>
      <c r="Y7" s="126">
        <v>6</v>
      </c>
      <c r="Z7" s="31">
        <f aca="true" t="shared" si="0" ref="Z7:Z18">(SUM(V7:X7)/3*0.3+Y7*0.7)</f>
        <v>6.299999999999999</v>
      </c>
      <c r="AA7" s="127">
        <v>6</v>
      </c>
      <c r="AB7" s="127">
        <v>6</v>
      </c>
      <c r="AC7" s="127">
        <v>6</v>
      </c>
      <c r="AD7" s="127">
        <v>7</v>
      </c>
      <c r="AE7" s="11">
        <v>6</v>
      </c>
      <c r="AF7" s="59">
        <f>(SUM(AA7:AD7)/4*0.3+AE7*0.7)</f>
        <v>6.074999999999999</v>
      </c>
      <c r="AG7" s="42">
        <v>1</v>
      </c>
      <c r="AH7" s="3">
        <v>1</v>
      </c>
      <c r="AI7" s="4" t="s">
        <v>3</v>
      </c>
      <c r="AJ7" s="4" t="s">
        <v>4</v>
      </c>
      <c r="AK7" s="4"/>
      <c r="AL7" s="127">
        <v>7</v>
      </c>
      <c r="AM7" s="127">
        <v>6</v>
      </c>
      <c r="AN7" s="127">
        <v>7</v>
      </c>
      <c r="AO7" s="127">
        <v>5</v>
      </c>
      <c r="AP7" s="31">
        <f>(SUM(AL7:AN7)/3*0.3+AO7*0.7)</f>
        <v>5.5</v>
      </c>
      <c r="AQ7" s="127">
        <v>7</v>
      </c>
      <c r="AR7" s="127">
        <v>9</v>
      </c>
      <c r="AS7" s="127">
        <v>9</v>
      </c>
      <c r="AT7" s="146">
        <v>8</v>
      </c>
      <c r="AU7" s="59">
        <f>(SUM(AQ7:AS7)/3*0.3+AT7*0.7)</f>
        <v>8.1</v>
      </c>
      <c r="AV7" s="42">
        <v>1</v>
      </c>
      <c r="AW7" s="3">
        <v>1</v>
      </c>
      <c r="AX7" s="4" t="s">
        <v>3</v>
      </c>
      <c r="AY7" s="4" t="s">
        <v>4</v>
      </c>
      <c r="AZ7" s="4"/>
      <c r="BA7" s="127">
        <v>8</v>
      </c>
      <c r="BB7" s="127">
        <v>7</v>
      </c>
      <c r="BC7" s="127">
        <v>6</v>
      </c>
      <c r="BD7" s="127">
        <v>7</v>
      </c>
      <c r="BE7" s="31">
        <f>(SUM(BA7:BC7)/3*0.3+BD7*0.7)</f>
        <v>7</v>
      </c>
      <c r="BF7" s="120">
        <v>9</v>
      </c>
      <c r="BG7" s="42">
        <v>1</v>
      </c>
      <c r="BH7" s="3">
        <v>1</v>
      </c>
      <c r="BI7" s="4" t="s">
        <v>3</v>
      </c>
      <c r="BJ7" s="4" t="s">
        <v>4</v>
      </c>
      <c r="BK7" s="4"/>
      <c r="BL7" s="32"/>
      <c r="BM7" s="32"/>
      <c r="BN7" s="32"/>
      <c r="BO7" s="31"/>
      <c r="BP7" s="170">
        <f>ROUND((J7*3+P7*4+Z7*3+AF7*4+AP7*3+AU7*3+BE7*3+BF7*2)/25,2)</f>
        <v>6.96</v>
      </c>
      <c r="BQ7" s="172" t="str">
        <f>IF(BP7&gt;=9,"XuÊt s¾c",IF(AND(BP7&lt;9,BP7&gt;=8),"Giái",IF(AND(BP7&lt;8,BP7&gt;=7),"Kh¸",IF(AND(BP7&lt;7,BP7&gt;=6),"TB Kh¸",IF(AND(BP7&lt;6,BP7&gt;=5),"Trung B×nh",IF(AND(BP7&lt;5,BP7&gt;=4),"YÕu","KÐm"))))))</f>
        <v>TB Kh¸</v>
      </c>
    </row>
    <row r="8" spans="1:69" ht="12.75">
      <c r="A8" s="43">
        <v>2</v>
      </c>
      <c r="B8" s="1">
        <v>2</v>
      </c>
      <c r="C8" s="2" t="s">
        <v>5</v>
      </c>
      <c r="D8" s="2" t="s">
        <v>6</v>
      </c>
      <c r="E8" s="2"/>
      <c r="F8" s="112">
        <v>10</v>
      </c>
      <c r="G8" s="112">
        <v>8</v>
      </c>
      <c r="H8" s="112">
        <v>9</v>
      </c>
      <c r="I8" s="35">
        <v>7</v>
      </c>
      <c r="J8" s="167">
        <f aca="true" t="shared" si="1" ref="J8:J56">(SUM(F8:H8)/3*0.3+I8*0.7)</f>
        <v>7.6</v>
      </c>
      <c r="K8" s="113">
        <v>4</v>
      </c>
      <c r="L8" s="113">
        <v>7</v>
      </c>
      <c r="M8" s="113">
        <v>6</v>
      </c>
      <c r="N8" s="118">
        <v>6</v>
      </c>
      <c r="O8" s="141">
        <v>7</v>
      </c>
      <c r="P8" s="142">
        <f aca="true" t="shared" si="2" ref="P8:P56">(SUM(K8:N8)/4*0.3+O8*0.7)</f>
        <v>6.624999999999999</v>
      </c>
      <c r="Q8" s="43">
        <v>2</v>
      </c>
      <c r="R8" s="1">
        <v>2</v>
      </c>
      <c r="S8" s="2" t="s">
        <v>5</v>
      </c>
      <c r="T8" s="2" t="s">
        <v>6</v>
      </c>
      <c r="U8" s="2"/>
      <c r="V8" s="128">
        <v>7</v>
      </c>
      <c r="W8" s="128">
        <v>7</v>
      </c>
      <c r="X8" s="128">
        <v>7</v>
      </c>
      <c r="Y8" s="129">
        <v>5</v>
      </c>
      <c r="Z8" s="34">
        <f t="shared" si="0"/>
        <v>5.6</v>
      </c>
      <c r="AA8" s="130">
        <v>6</v>
      </c>
      <c r="AB8" s="130">
        <v>6</v>
      </c>
      <c r="AC8" s="130">
        <v>8</v>
      </c>
      <c r="AD8" s="130">
        <v>7</v>
      </c>
      <c r="AE8" s="12">
        <v>5</v>
      </c>
      <c r="AF8" s="60">
        <f aca="true" t="shared" si="3" ref="AF8:AF56">(SUM(AA8:AD8)/4*0.3+AE8*0.7)</f>
        <v>5.525</v>
      </c>
      <c r="AG8" s="43">
        <v>2</v>
      </c>
      <c r="AH8" s="1">
        <v>2</v>
      </c>
      <c r="AI8" s="2" t="s">
        <v>5</v>
      </c>
      <c r="AJ8" s="2" t="s">
        <v>6</v>
      </c>
      <c r="AK8" s="2"/>
      <c r="AL8" s="130">
        <v>7</v>
      </c>
      <c r="AM8" s="130">
        <v>8</v>
      </c>
      <c r="AN8" s="130">
        <v>8</v>
      </c>
      <c r="AO8" s="130">
        <v>5</v>
      </c>
      <c r="AP8" s="34">
        <f aca="true" t="shared" si="4" ref="AP8:AP55">(SUM(AL8:AN8)/3*0.3+AO8*0.7)</f>
        <v>5.8</v>
      </c>
      <c r="AQ8" s="130">
        <v>7</v>
      </c>
      <c r="AR8" s="130">
        <v>8</v>
      </c>
      <c r="AS8" s="130">
        <v>8</v>
      </c>
      <c r="AT8" s="147">
        <v>4</v>
      </c>
      <c r="AU8" s="60">
        <f aca="true" t="shared" si="5" ref="AU8:AU56">(SUM(AQ8:AS8)/3*0.3+AT8*0.7)</f>
        <v>5.1</v>
      </c>
      <c r="AV8" s="43">
        <v>2</v>
      </c>
      <c r="AW8" s="1">
        <v>2</v>
      </c>
      <c r="AX8" s="2" t="s">
        <v>5</v>
      </c>
      <c r="AY8" s="2" t="s">
        <v>6</v>
      </c>
      <c r="AZ8" s="2"/>
      <c r="BA8" s="130">
        <v>7</v>
      </c>
      <c r="BB8" s="130">
        <v>7</v>
      </c>
      <c r="BC8" s="130">
        <v>7</v>
      </c>
      <c r="BD8" s="130">
        <v>7</v>
      </c>
      <c r="BE8" s="34">
        <f aca="true" t="shared" si="6" ref="BE8:BE56">(SUM(BA8:BC8)/3*0.3+BD8*0.7)</f>
        <v>7</v>
      </c>
      <c r="BF8" s="121">
        <v>10</v>
      </c>
      <c r="BG8" s="43">
        <v>2</v>
      </c>
      <c r="BH8" s="1">
        <v>2</v>
      </c>
      <c r="BI8" s="2" t="s">
        <v>5</v>
      </c>
      <c r="BJ8" s="2" t="s">
        <v>6</v>
      </c>
      <c r="BK8" s="2"/>
      <c r="BL8" s="35"/>
      <c r="BM8" s="35"/>
      <c r="BN8" s="35"/>
      <c r="BO8" s="34"/>
      <c r="BP8" s="173">
        <f aca="true" t="shared" si="7" ref="BP8:BP56">ROUND((J8*3+P8*4+Z8*3+AF8*4+AP8*3+AU8*3+BE8*3+BF8*2)/25,2)</f>
        <v>6.48</v>
      </c>
      <c r="BQ8" s="174" t="str">
        <f aca="true" t="shared" si="8" ref="BQ8:BQ56">IF(BP8&gt;=9,"XuÊt s¾c",IF(AND(BP8&lt;9,BP8&gt;=8),"Giái",IF(AND(BP8&lt;8,BP8&gt;=7),"Kh¸",IF(AND(BP8&lt;7,BP8&gt;=6),"TB Kh¸",IF(AND(BP8&lt;6,BP8&gt;=5),"Trung B×nh",IF(AND(BP8&lt;5,BP8&gt;=4),"YÕu","KÐm"))))))</f>
        <v>TB Kh¸</v>
      </c>
    </row>
    <row r="9" spans="1:69" ht="12.75">
      <c r="A9" s="43">
        <v>3</v>
      </c>
      <c r="B9" s="1">
        <v>3</v>
      </c>
      <c r="C9" s="2" t="s">
        <v>7</v>
      </c>
      <c r="D9" s="2" t="s">
        <v>8</v>
      </c>
      <c r="E9" s="2"/>
      <c r="F9" s="112">
        <v>10</v>
      </c>
      <c r="G9" s="112">
        <v>8</v>
      </c>
      <c r="H9" s="112">
        <v>6</v>
      </c>
      <c r="I9" s="35">
        <v>7</v>
      </c>
      <c r="J9" s="167">
        <f t="shared" si="1"/>
        <v>7.299999999999999</v>
      </c>
      <c r="K9" s="113">
        <v>5</v>
      </c>
      <c r="L9" s="113">
        <v>6</v>
      </c>
      <c r="M9" s="113">
        <v>7</v>
      </c>
      <c r="N9" s="118">
        <v>7</v>
      </c>
      <c r="O9" s="141">
        <v>6</v>
      </c>
      <c r="P9" s="142">
        <f t="shared" si="2"/>
        <v>6.074999999999999</v>
      </c>
      <c r="Q9" s="43">
        <v>3</v>
      </c>
      <c r="R9" s="1">
        <v>3</v>
      </c>
      <c r="S9" s="2" t="s">
        <v>7</v>
      </c>
      <c r="T9" s="2" t="s">
        <v>8</v>
      </c>
      <c r="U9" s="2"/>
      <c r="V9" s="128">
        <v>7</v>
      </c>
      <c r="W9" s="128">
        <v>8</v>
      </c>
      <c r="X9" s="128">
        <v>8</v>
      </c>
      <c r="Y9" s="129">
        <v>7</v>
      </c>
      <c r="Z9" s="34">
        <f t="shared" si="0"/>
        <v>7.199999999999999</v>
      </c>
      <c r="AA9" s="130">
        <v>6</v>
      </c>
      <c r="AB9" s="130">
        <v>7</v>
      </c>
      <c r="AC9" s="130">
        <v>7</v>
      </c>
      <c r="AD9" s="130">
        <v>6</v>
      </c>
      <c r="AE9" s="12">
        <v>6</v>
      </c>
      <c r="AF9" s="60">
        <f t="shared" si="3"/>
        <v>6.1499999999999995</v>
      </c>
      <c r="AG9" s="43">
        <v>3</v>
      </c>
      <c r="AH9" s="1">
        <v>3</v>
      </c>
      <c r="AI9" s="2" t="s">
        <v>7</v>
      </c>
      <c r="AJ9" s="2" t="s">
        <v>8</v>
      </c>
      <c r="AK9" s="2"/>
      <c r="AL9" s="130">
        <v>6</v>
      </c>
      <c r="AM9" s="130">
        <v>6</v>
      </c>
      <c r="AN9" s="130">
        <v>6</v>
      </c>
      <c r="AO9" s="130">
        <v>5</v>
      </c>
      <c r="AP9" s="34">
        <f t="shared" si="4"/>
        <v>5.3</v>
      </c>
      <c r="AQ9" s="130">
        <v>7</v>
      </c>
      <c r="AR9" s="130">
        <v>8</v>
      </c>
      <c r="AS9" s="130">
        <v>8</v>
      </c>
      <c r="AT9" s="147">
        <v>7</v>
      </c>
      <c r="AU9" s="60">
        <f t="shared" si="5"/>
        <v>7.199999999999999</v>
      </c>
      <c r="AV9" s="43">
        <v>3</v>
      </c>
      <c r="AW9" s="1">
        <v>3</v>
      </c>
      <c r="AX9" s="2" t="s">
        <v>7</v>
      </c>
      <c r="AY9" s="2" t="s">
        <v>8</v>
      </c>
      <c r="AZ9" s="2"/>
      <c r="BA9" s="130">
        <v>8</v>
      </c>
      <c r="BB9" s="130">
        <v>7</v>
      </c>
      <c r="BC9" s="130">
        <v>7</v>
      </c>
      <c r="BD9" s="130">
        <v>7</v>
      </c>
      <c r="BE9" s="34">
        <f t="shared" si="6"/>
        <v>7.1</v>
      </c>
      <c r="BF9" s="121">
        <v>10</v>
      </c>
      <c r="BG9" s="43">
        <v>3</v>
      </c>
      <c r="BH9" s="1">
        <v>3</v>
      </c>
      <c r="BI9" s="2" t="s">
        <v>7</v>
      </c>
      <c r="BJ9" s="2" t="s">
        <v>8</v>
      </c>
      <c r="BK9" s="2"/>
      <c r="BL9" s="35"/>
      <c r="BM9" s="35"/>
      <c r="BN9" s="35"/>
      <c r="BO9" s="34"/>
      <c r="BP9" s="173">
        <f t="shared" si="7"/>
        <v>6.85</v>
      </c>
      <c r="BQ9" s="174" t="str">
        <f t="shared" si="8"/>
        <v>TB Kh¸</v>
      </c>
    </row>
    <row r="10" spans="1:69" ht="12.75">
      <c r="A10" s="43">
        <v>4</v>
      </c>
      <c r="B10" s="1">
        <v>4</v>
      </c>
      <c r="C10" s="2" t="s">
        <v>9</v>
      </c>
      <c r="D10" s="2" t="s">
        <v>8</v>
      </c>
      <c r="E10" s="2"/>
      <c r="F10" s="112">
        <v>10</v>
      </c>
      <c r="G10" s="112">
        <v>4</v>
      </c>
      <c r="H10" s="112">
        <v>8</v>
      </c>
      <c r="I10" s="35">
        <v>8</v>
      </c>
      <c r="J10" s="167">
        <f t="shared" si="1"/>
        <v>7.799999999999999</v>
      </c>
      <c r="K10" s="113">
        <v>7</v>
      </c>
      <c r="L10" s="113">
        <v>7</v>
      </c>
      <c r="M10" s="113">
        <v>7</v>
      </c>
      <c r="N10" s="118">
        <v>6</v>
      </c>
      <c r="O10" s="141">
        <v>6</v>
      </c>
      <c r="P10" s="142">
        <f t="shared" si="2"/>
        <v>6.225</v>
      </c>
      <c r="Q10" s="43">
        <v>4</v>
      </c>
      <c r="R10" s="1">
        <v>4</v>
      </c>
      <c r="S10" s="2" t="s">
        <v>9</v>
      </c>
      <c r="T10" s="2" t="s">
        <v>8</v>
      </c>
      <c r="U10" s="2"/>
      <c r="V10" s="128">
        <v>7</v>
      </c>
      <c r="W10" s="128">
        <v>8</v>
      </c>
      <c r="X10" s="128">
        <v>8</v>
      </c>
      <c r="Y10" s="129">
        <v>7</v>
      </c>
      <c r="Z10" s="34">
        <f t="shared" si="0"/>
        <v>7.199999999999999</v>
      </c>
      <c r="AA10" s="130">
        <v>5</v>
      </c>
      <c r="AB10" s="130">
        <v>7</v>
      </c>
      <c r="AC10" s="130">
        <v>6</v>
      </c>
      <c r="AD10" s="130">
        <v>7</v>
      </c>
      <c r="AE10" s="12">
        <v>8</v>
      </c>
      <c r="AF10" s="60">
        <f t="shared" si="3"/>
        <v>7.475</v>
      </c>
      <c r="AG10" s="43">
        <v>4</v>
      </c>
      <c r="AH10" s="1">
        <v>4</v>
      </c>
      <c r="AI10" s="2" t="s">
        <v>9</v>
      </c>
      <c r="AJ10" s="2" t="s">
        <v>8</v>
      </c>
      <c r="AK10" s="2"/>
      <c r="AL10" s="130">
        <v>8</v>
      </c>
      <c r="AM10" s="130">
        <v>7</v>
      </c>
      <c r="AN10" s="130">
        <v>8</v>
      </c>
      <c r="AO10" s="130">
        <v>4</v>
      </c>
      <c r="AP10" s="34">
        <f t="shared" si="4"/>
        <v>5.1</v>
      </c>
      <c r="AQ10" s="130">
        <v>7</v>
      </c>
      <c r="AR10" s="130">
        <v>8</v>
      </c>
      <c r="AS10" s="130">
        <v>7</v>
      </c>
      <c r="AT10" s="147">
        <v>7</v>
      </c>
      <c r="AU10" s="60">
        <f t="shared" si="5"/>
        <v>7.1</v>
      </c>
      <c r="AV10" s="43">
        <v>4</v>
      </c>
      <c r="AW10" s="1">
        <v>4</v>
      </c>
      <c r="AX10" s="2" t="s">
        <v>9</v>
      </c>
      <c r="AY10" s="2" t="s">
        <v>8</v>
      </c>
      <c r="AZ10" s="2"/>
      <c r="BA10" s="130">
        <v>7</v>
      </c>
      <c r="BB10" s="130">
        <v>8</v>
      </c>
      <c r="BC10" s="130">
        <v>7</v>
      </c>
      <c r="BD10" s="130">
        <v>8</v>
      </c>
      <c r="BE10" s="34">
        <f t="shared" si="6"/>
        <v>7.799999999999999</v>
      </c>
      <c r="BF10" s="121">
        <v>9</v>
      </c>
      <c r="BG10" s="43">
        <v>4</v>
      </c>
      <c r="BH10" s="1">
        <v>4</v>
      </c>
      <c r="BI10" s="2" t="s">
        <v>9</v>
      </c>
      <c r="BJ10" s="2" t="s">
        <v>8</v>
      </c>
      <c r="BK10" s="2"/>
      <c r="BL10" s="35"/>
      <c r="BM10" s="35"/>
      <c r="BN10" s="35"/>
      <c r="BO10" s="34"/>
      <c r="BP10" s="173">
        <f t="shared" si="7"/>
        <v>7.11</v>
      </c>
      <c r="BQ10" s="174" t="str">
        <f t="shared" si="8"/>
        <v>Kh¸</v>
      </c>
    </row>
    <row r="11" spans="1:69" ht="12.75">
      <c r="A11" s="43">
        <v>5</v>
      </c>
      <c r="B11" s="1">
        <v>6</v>
      </c>
      <c r="C11" s="2" t="s">
        <v>138</v>
      </c>
      <c r="D11" s="2" t="s">
        <v>11</v>
      </c>
      <c r="E11" s="2"/>
      <c r="F11" s="118">
        <v>10</v>
      </c>
      <c r="G11" s="118">
        <v>6</v>
      </c>
      <c r="H11" s="118">
        <v>7</v>
      </c>
      <c r="I11" s="35">
        <v>9</v>
      </c>
      <c r="J11" s="167">
        <f t="shared" si="1"/>
        <v>8.6</v>
      </c>
      <c r="K11" s="113">
        <v>8</v>
      </c>
      <c r="L11" s="113">
        <v>8</v>
      </c>
      <c r="M11" s="113">
        <v>7</v>
      </c>
      <c r="N11" s="118">
        <v>6</v>
      </c>
      <c r="O11" s="141">
        <v>8</v>
      </c>
      <c r="P11" s="142">
        <f t="shared" si="2"/>
        <v>7.7749999999999995</v>
      </c>
      <c r="Q11" s="43">
        <v>5</v>
      </c>
      <c r="R11" s="1">
        <v>6</v>
      </c>
      <c r="S11" s="2" t="s">
        <v>138</v>
      </c>
      <c r="T11" s="2" t="s">
        <v>11</v>
      </c>
      <c r="U11" s="2"/>
      <c r="V11" s="128">
        <v>7</v>
      </c>
      <c r="W11" s="128">
        <v>7</v>
      </c>
      <c r="X11" s="128">
        <v>7</v>
      </c>
      <c r="Y11" s="129">
        <v>8</v>
      </c>
      <c r="Z11" s="34">
        <f t="shared" si="0"/>
        <v>7.699999999999999</v>
      </c>
      <c r="AA11" s="130">
        <v>6</v>
      </c>
      <c r="AB11" s="130">
        <v>5</v>
      </c>
      <c r="AC11" s="130">
        <v>6</v>
      </c>
      <c r="AD11" s="130">
        <v>7</v>
      </c>
      <c r="AE11" s="12">
        <v>8</v>
      </c>
      <c r="AF11" s="60">
        <f t="shared" si="3"/>
        <v>7.3999999999999995</v>
      </c>
      <c r="AG11" s="43">
        <v>5</v>
      </c>
      <c r="AH11" s="1">
        <v>6</v>
      </c>
      <c r="AI11" s="2" t="s">
        <v>138</v>
      </c>
      <c r="AJ11" s="2" t="s">
        <v>11</v>
      </c>
      <c r="AK11" s="2"/>
      <c r="AL11" s="130">
        <v>8</v>
      </c>
      <c r="AM11" s="130">
        <v>8</v>
      </c>
      <c r="AN11" s="130">
        <v>8</v>
      </c>
      <c r="AO11" s="130">
        <v>7</v>
      </c>
      <c r="AP11" s="34">
        <f t="shared" si="4"/>
        <v>7.299999999999999</v>
      </c>
      <c r="AQ11" s="130">
        <v>7</v>
      </c>
      <c r="AR11" s="130">
        <v>6</v>
      </c>
      <c r="AS11" s="130">
        <v>8</v>
      </c>
      <c r="AT11" s="147">
        <v>8</v>
      </c>
      <c r="AU11" s="60">
        <f t="shared" si="5"/>
        <v>7.699999999999999</v>
      </c>
      <c r="AV11" s="43">
        <v>5</v>
      </c>
      <c r="AW11" s="1">
        <v>6</v>
      </c>
      <c r="AX11" s="2" t="s">
        <v>138</v>
      </c>
      <c r="AY11" s="2" t="s">
        <v>11</v>
      </c>
      <c r="AZ11" s="2"/>
      <c r="BA11" s="130">
        <v>8</v>
      </c>
      <c r="BB11" s="130">
        <v>7</v>
      </c>
      <c r="BC11" s="130">
        <v>7</v>
      </c>
      <c r="BD11" s="130">
        <v>7</v>
      </c>
      <c r="BE11" s="34">
        <f t="shared" si="6"/>
        <v>7.1</v>
      </c>
      <c r="BF11" s="121">
        <v>9</v>
      </c>
      <c r="BG11" s="43">
        <v>5</v>
      </c>
      <c r="BH11" s="1">
        <v>6</v>
      </c>
      <c r="BI11" s="2" t="s">
        <v>138</v>
      </c>
      <c r="BJ11" s="2" t="s">
        <v>11</v>
      </c>
      <c r="BK11" s="2"/>
      <c r="BL11" s="35"/>
      <c r="BM11" s="35"/>
      <c r="BN11" s="35"/>
      <c r="BO11" s="34"/>
      <c r="BP11" s="173">
        <f t="shared" si="7"/>
        <v>7.76</v>
      </c>
      <c r="BQ11" s="174" t="str">
        <f t="shared" si="8"/>
        <v>Kh¸</v>
      </c>
    </row>
    <row r="12" spans="1:69" ht="12.75">
      <c r="A12" s="43">
        <v>6</v>
      </c>
      <c r="B12" s="1">
        <v>7</v>
      </c>
      <c r="C12" s="2" t="s">
        <v>12</v>
      </c>
      <c r="D12" s="2" t="s">
        <v>11</v>
      </c>
      <c r="E12" s="2"/>
      <c r="F12" s="112">
        <v>8</v>
      </c>
      <c r="G12" s="112">
        <v>7</v>
      </c>
      <c r="H12" s="112">
        <v>10</v>
      </c>
      <c r="I12" s="35">
        <v>8</v>
      </c>
      <c r="J12" s="167">
        <f t="shared" si="1"/>
        <v>8.1</v>
      </c>
      <c r="K12" s="113">
        <v>5</v>
      </c>
      <c r="L12" s="113">
        <v>7</v>
      </c>
      <c r="M12" s="113">
        <v>8</v>
      </c>
      <c r="N12" s="118">
        <v>7</v>
      </c>
      <c r="O12" s="141">
        <v>8</v>
      </c>
      <c r="P12" s="142">
        <f t="shared" si="2"/>
        <v>7.625</v>
      </c>
      <c r="Q12" s="43">
        <v>6</v>
      </c>
      <c r="R12" s="1">
        <v>7</v>
      </c>
      <c r="S12" s="2" t="s">
        <v>12</v>
      </c>
      <c r="T12" s="2" t="s">
        <v>11</v>
      </c>
      <c r="U12" s="2"/>
      <c r="V12" s="128">
        <v>8</v>
      </c>
      <c r="W12" s="128">
        <v>9</v>
      </c>
      <c r="X12" s="128">
        <v>9</v>
      </c>
      <c r="Y12" s="129">
        <v>7</v>
      </c>
      <c r="Z12" s="34">
        <f t="shared" si="0"/>
        <v>7.499999999999999</v>
      </c>
      <c r="AA12" s="130">
        <v>6</v>
      </c>
      <c r="AB12" s="130">
        <v>7</v>
      </c>
      <c r="AC12" s="130">
        <v>7</v>
      </c>
      <c r="AD12" s="130">
        <v>8</v>
      </c>
      <c r="AE12" s="12">
        <v>7</v>
      </c>
      <c r="AF12" s="60">
        <f t="shared" si="3"/>
        <v>7</v>
      </c>
      <c r="AG12" s="43">
        <v>6</v>
      </c>
      <c r="AH12" s="1">
        <v>7</v>
      </c>
      <c r="AI12" s="2" t="s">
        <v>12</v>
      </c>
      <c r="AJ12" s="2" t="s">
        <v>11</v>
      </c>
      <c r="AK12" s="2"/>
      <c r="AL12" s="130">
        <v>8</v>
      </c>
      <c r="AM12" s="130">
        <v>8</v>
      </c>
      <c r="AN12" s="130">
        <v>8</v>
      </c>
      <c r="AO12" s="130">
        <v>7</v>
      </c>
      <c r="AP12" s="34">
        <f t="shared" si="4"/>
        <v>7.299999999999999</v>
      </c>
      <c r="AQ12" s="130">
        <v>8</v>
      </c>
      <c r="AR12" s="130">
        <v>7</v>
      </c>
      <c r="AS12" s="130">
        <v>7</v>
      </c>
      <c r="AT12" s="147">
        <v>9</v>
      </c>
      <c r="AU12" s="60">
        <f t="shared" si="5"/>
        <v>8.5</v>
      </c>
      <c r="AV12" s="43">
        <v>6</v>
      </c>
      <c r="AW12" s="1">
        <v>7</v>
      </c>
      <c r="AX12" s="2" t="s">
        <v>12</v>
      </c>
      <c r="AY12" s="2" t="s">
        <v>11</v>
      </c>
      <c r="AZ12" s="2"/>
      <c r="BA12" s="130">
        <v>8</v>
      </c>
      <c r="BB12" s="130">
        <v>8</v>
      </c>
      <c r="BC12" s="130">
        <v>9</v>
      </c>
      <c r="BD12" s="130">
        <v>9</v>
      </c>
      <c r="BE12" s="34">
        <f t="shared" si="6"/>
        <v>8.8</v>
      </c>
      <c r="BF12" s="121">
        <v>10</v>
      </c>
      <c r="BG12" s="43">
        <v>6</v>
      </c>
      <c r="BH12" s="1">
        <v>7</v>
      </c>
      <c r="BI12" s="2" t="s">
        <v>12</v>
      </c>
      <c r="BJ12" s="2" t="s">
        <v>11</v>
      </c>
      <c r="BK12" s="2"/>
      <c r="BL12" s="35"/>
      <c r="BM12" s="35"/>
      <c r="BN12" s="35"/>
      <c r="BO12" s="34"/>
      <c r="BP12" s="173">
        <f t="shared" si="7"/>
        <v>7.96</v>
      </c>
      <c r="BQ12" s="174" t="str">
        <f t="shared" si="8"/>
        <v>Kh¸</v>
      </c>
    </row>
    <row r="13" spans="1:69" ht="12.75">
      <c r="A13" s="43">
        <v>7</v>
      </c>
      <c r="B13" s="1">
        <v>8</v>
      </c>
      <c r="C13" s="2" t="s">
        <v>13</v>
      </c>
      <c r="D13" s="2" t="s">
        <v>14</v>
      </c>
      <c r="E13" s="2"/>
      <c r="F13" s="112">
        <v>8</v>
      </c>
      <c r="G13" s="112">
        <v>8</v>
      </c>
      <c r="H13" s="112">
        <v>9</v>
      </c>
      <c r="I13" s="35">
        <v>9</v>
      </c>
      <c r="J13" s="167">
        <f t="shared" si="1"/>
        <v>8.8</v>
      </c>
      <c r="K13" s="113">
        <v>8</v>
      </c>
      <c r="L13" s="113">
        <v>8</v>
      </c>
      <c r="M13" s="113">
        <v>8</v>
      </c>
      <c r="N13" s="118">
        <v>6</v>
      </c>
      <c r="O13" s="141">
        <v>6</v>
      </c>
      <c r="P13" s="142">
        <f t="shared" si="2"/>
        <v>6.449999999999999</v>
      </c>
      <c r="Q13" s="43">
        <v>7</v>
      </c>
      <c r="R13" s="1">
        <v>8</v>
      </c>
      <c r="S13" s="2" t="s">
        <v>13</v>
      </c>
      <c r="T13" s="2" t="s">
        <v>14</v>
      </c>
      <c r="U13" s="2"/>
      <c r="V13" s="128">
        <v>8</v>
      </c>
      <c r="W13" s="128">
        <v>8</v>
      </c>
      <c r="X13" s="128">
        <v>8</v>
      </c>
      <c r="Y13" s="129">
        <v>7</v>
      </c>
      <c r="Z13" s="34">
        <f t="shared" si="0"/>
        <v>7.299999999999999</v>
      </c>
      <c r="AA13" s="130">
        <v>5</v>
      </c>
      <c r="AB13" s="130">
        <v>7</v>
      </c>
      <c r="AC13" s="130">
        <v>6</v>
      </c>
      <c r="AD13" s="130">
        <v>8</v>
      </c>
      <c r="AE13" s="12">
        <v>8</v>
      </c>
      <c r="AF13" s="60">
        <f t="shared" si="3"/>
        <v>7.55</v>
      </c>
      <c r="AG13" s="43">
        <v>7</v>
      </c>
      <c r="AH13" s="1">
        <v>8</v>
      </c>
      <c r="AI13" s="2" t="s">
        <v>13</v>
      </c>
      <c r="AJ13" s="2" t="s">
        <v>14</v>
      </c>
      <c r="AK13" s="2"/>
      <c r="AL13" s="130">
        <v>8</v>
      </c>
      <c r="AM13" s="130">
        <v>7</v>
      </c>
      <c r="AN13" s="130">
        <v>8</v>
      </c>
      <c r="AO13" s="130">
        <v>9</v>
      </c>
      <c r="AP13" s="34">
        <f t="shared" si="4"/>
        <v>8.6</v>
      </c>
      <c r="AQ13" s="130">
        <v>7</v>
      </c>
      <c r="AR13" s="130">
        <v>8</v>
      </c>
      <c r="AS13" s="130">
        <v>7</v>
      </c>
      <c r="AT13" s="147">
        <v>7</v>
      </c>
      <c r="AU13" s="60">
        <f t="shared" si="5"/>
        <v>7.1</v>
      </c>
      <c r="AV13" s="43">
        <v>7</v>
      </c>
      <c r="AW13" s="1">
        <v>8</v>
      </c>
      <c r="AX13" s="2" t="s">
        <v>13</v>
      </c>
      <c r="AY13" s="2" t="s">
        <v>14</v>
      </c>
      <c r="AZ13" s="2"/>
      <c r="BA13" s="130">
        <v>8</v>
      </c>
      <c r="BB13" s="130">
        <v>7</v>
      </c>
      <c r="BC13" s="130">
        <v>7</v>
      </c>
      <c r="BD13" s="130">
        <v>9</v>
      </c>
      <c r="BE13" s="34">
        <f t="shared" si="6"/>
        <v>8.5</v>
      </c>
      <c r="BF13" s="121">
        <v>10</v>
      </c>
      <c r="BG13" s="43">
        <v>7</v>
      </c>
      <c r="BH13" s="1">
        <v>8</v>
      </c>
      <c r="BI13" s="2" t="s">
        <v>13</v>
      </c>
      <c r="BJ13" s="2" t="s">
        <v>14</v>
      </c>
      <c r="BK13" s="2"/>
      <c r="BL13" s="35"/>
      <c r="BM13" s="35"/>
      <c r="BN13" s="35"/>
      <c r="BO13" s="34"/>
      <c r="BP13" s="173">
        <f t="shared" si="7"/>
        <v>7.88</v>
      </c>
      <c r="BQ13" s="174" t="str">
        <f t="shared" si="8"/>
        <v>Kh¸</v>
      </c>
    </row>
    <row r="14" spans="1:69" ht="12.75">
      <c r="A14" s="43">
        <v>8</v>
      </c>
      <c r="B14" s="1">
        <v>9</v>
      </c>
      <c r="C14" s="2" t="s">
        <v>15</v>
      </c>
      <c r="D14" s="2" t="s">
        <v>14</v>
      </c>
      <c r="E14" s="2"/>
      <c r="F14" s="112">
        <v>7</v>
      </c>
      <c r="G14" s="112">
        <v>6</v>
      </c>
      <c r="H14" s="112">
        <v>6</v>
      </c>
      <c r="I14" s="35">
        <v>8</v>
      </c>
      <c r="J14" s="167">
        <f t="shared" si="1"/>
        <v>7.5</v>
      </c>
      <c r="K14" s="113">
        <v>4</v>
      </c>
      <c r="L14" s="113">
        <v>6</v>
      </c>
      <c r="M14" s="113">
        <v>7</v>
      </c>
      <c r="N14" s="118">
        <v>0</v>
      </c>
      <c r="O14" s="141">
        <v>7</v>
      </c>
      <c r="P14" s="142">
        <f t="shared" si="2"/>
        <v>6.174999999999999</v>
      </c>
      <c r="Q14" s="43">
        <v>8</v>
      </c>
      <c r="R14" s="1">
        <v>9</v>
      </c>
      <c r="S14" s="2" t="s">
        <v>15</v>
      </c>
      <c r="T14" s="2" t="s">
        <v>14</v>
      </c>
      <c r="U14" s="2"/>
      <c r="V14" s="128">
        <v>8</v>
      </c>
      <c r="W14" s="128">
        <v>7</v>
      </c>
      <c r="X14" s="128">
        <v>7</v>
      </c>
      <c r="Y14" s="129">
        <v>7</v>
      </c>
      <c r="Z14" s="34">
        <f t="shared" si="0"/>
        <v>7.1</v>
      </c>
      <c r="AA14" s="130">
        <v>6</v>
      </c>
      <c r="AB14" s="130">
        <v>6</v>
      </c>
      <c r="AC14" s="130">
        <v>6</v>
      </c>
      <c r="AD14" s="130">
        <v>7</v>
      </c>
      <c r="AE14" s="12">
        <v>7</v>
      </c>
      <c r="AF14" s="60">
        <f t="shared" si="3"/>
        <v>6.7749999999999995</v>
      </c>
      <c r="AG14" s="43">
        <v>8</v>
      </c>
      <c r="AH14" s="1">
        <v>9</v>
      </c>
      <c r="AI14" s="2" t="s">
        <v>15</v>
      </c>
      <c r="AJ14" s="2" t="s">
        <v>14</v>
      </c>
      <c r="AK14" s="2"/>
      <c r="AL14" s="130">
        <v>8</v>
      </c>
      <c r="AM14" s="130">
        <v>8</v>
      </c>
      <c r="AN14" s="130">
        <v>8</v>
      </c>
      <c r="AO14" s="130">
        <v>8</v>
      </c>
      <c r="AP14" s="34">
        <f t="shared" si="4"/>
        <v>8</v>
      </c>
      <c r="AQ14" s="130">
        <v>7</v>
      </c>
      <c r="AR14" s="130">
        <v>8</v>
      </c>
      <c r="AS14" s="130">
        <v>8</v>
      </c>
      <c r="AT14" s="147">
        <v>8</v>
      </c>
      <c r="AU14" s="60">
        <f t="shared" si="5"/>
        <v>7.8999999999999995</v>
      </c>
      <c r="AV14" s="43">
        <v>8</v>
      </c>
      <c r="AW14" s="1">
        <v>9</v>
      </c>
      <c r="AX14" s="2" t="s">
        <v>15</v>
      </c>
      <c r="AY14" s="2" t="s">
        <v>14</v>
      </c>
      <c r="AZ14" s="2"/>
      <c r="BA14" s="130">
        <v>7</v>
      </c>
      <c r="BB14" s="130">
        <v>6</v>
      </c>
      <c r="BC14" s="130">
        <v>7</v>
      </c>
      <c r="BD14" s="130">
        <v>7</v>
      </c>
      <c r="BE14" s="34">
        <f t="shared" si="6"/>
        <v>6.8999999999999995</v>
      </c>
      <c r="BF14" s="121">
        <v>9</v>
      </c>
      <c r="BG14" s="43">
        <v>8</v>
      </c>
      <c r="BH14" s="1">
        <v>9</v>
      </c>
      <c r="BI14" s="2" t="s">
        <v>15</v>
      </c>
      <c r="BJ14" s="2" t="s">
        <v>14</v>
      </c>
      <c r="BK14" s="2"/>
      <c r="BL14" s="35"/>
      <c r="BM14" s="35"/>
      <c r="BN14" s="35"/>
      <c r="BO14" s="34"/>
      <c r="BP14" s="173">
        <f t="shared" si="7"/>
        <v>7.28</v>
      </c>
      <c r="BQ14" s="174" t="str">
        <f t="shared" si="8"/>
        <v>Kh¸</v>
      </c>
    </row>
    <row r="15" spans="1:69" ht="12.75">
      <c r="A15" s="43">
        <v>9</v>
      </c>
      <c r="B15" s="1">
        <v>10</v>
      </c>
      <c r="C15" s="2" t="s">
        <v>9</v>
      </c>
      <c r="D15" s="2" t="s">
        <v>16</v>
      </c>
      <c r="E15" s="2"/>
      <c r="F15" s="112">
        <v>7</v>
      </c>
      <c r="G15" s="112">
        <v>8</v>
      </c>
      <c r="H15" s="112">
        <v>10</v>
      </c>
      <c r="I15" s="35">
        <v>9</v>
      </c>
      <c r="J15" s="167">
        <f t="shared" si="1"/>
        <v>8.8</v>
      </c>
      <c r="K15" s="113">
        <v>8</v>
      </c>
      <c r="L15" s="113">
        <v>8</v>
      </c>
      <c r="M15" s="113">
        <v>8</v>
      </c>
      <c r="N15" s="118">
        <v>7</v>
      </c>
      <c r="O15" s="141">
        <v>8</v>
      </c>
      <c r="P15" s="142">
        <f t="shared" si="2"/>
        <v>7.924999999999999</v>
      </c>
      <c r="Q15" s="43">
        <v>9</v>
      </c>
      <c r="R15" s="1">
        <v>10</v>
      </c>
      <c r="S15" s="2" t="s">
        <v>9</v>
      </c>
      <c r="T15" s="2" t="s">
        <v>16</v>
      </c>
      <c r="U15" s="2"/>
      <c r="V15" s="128">
        <v>7</v>
      </c>
      <c r="W15" s="128">
        <v>8</v>
      </c>
      <c r="X15" s="128">
        <v>8</v>
      </c>
      <c r="Y15" s="129">
        <v>8</v>
      </c>
      <c r="Z15" s="34">
        <f t="shared" si="0"/>
        <v>7.8999999999999995</v>
      </c>
      <c r="AA15" s="130">
        <v>6</v>
      </c>
      <c r="AB15" s="130">
        <v>6</v>
      </c>
      <c r="AC15" s="130">
        <v>7</v>
      </c>
      <c r="AD15" s="130">
        <v>8</v>
      </c>
      <c r="AE15" s="12">
        <v>7</v>
      </c>
      <c r="AF15" s="60">
        <f t="shared" si="3"/>
        <v>6.924999999999999</v>
      </c>
      <c r="AG15" s="43">
        <v>9</v>
      </c>
      <c r="AH15" s="1">
        <v>10</v>
      </c>
      <c r="AI15" s="2" t="s">
        <v>9</v>
      </c>
      <c r="AJ15" s="2" t="s">
        <v>16</v>
      </c>
      <c r="AK15" s="2"/>
      <c r="AL15" s="130">
        <v>7</v>
      </c>
      <c r="AM15" s="130">
        <v>8</v>
      </c>
      <c r="AN15" s="130">
        <v>8</v>
      </c>
      <c r="AO15" s="130">
        <v>8</v>
      </c>
      <c r="AP15" s="34">
        <f t="shared" si="4"/>
        <v>7.8999999999999995</v>
      </c>
      <c r="AQ15" s="130">
        <v>7</v>
      </c>
      <c r="AR15" s="130">
        <v>7</v>
      </c>
      <c r="AS15" s="130">
        <v>8</v>
      </c>
      <c r="AT15" s="147">
        <v>9</v>
      </c>
      <c r="AU15" s="60">
        <f t="shared" si="5"/>
        <v>8.5</v>
      </c>
      <c r="AV15" s="43">
        <v>9</v>
      </c>
      <c r="AW15" s="1">
        <v>10</v>
      </c>
      <c r="AX15" s="2" t="s">
        <v>9</v>
      </c>
      <c r="AY15" s="2" t="s">
        <v>16</v>
      </c>
      <c r="AZ15" s="2"/>
      <c r="BA15" s="130">
        <v>7</v>
      </c>
      <c r="BB15" s="130">
        <v>9</v>
      </c>
      <c r="BC15" s="130">
        <v>8</v>
      </c>
      <c r="BD15" s="130">
        <v>8</v>
      </c>
      <c r="BE15" s="34">
        <f t="shared" si="6"/>
        <v>8</v>
      </c>
      <c r="BF15" s="121">
        <v>10</v>
      </c>
      <c r="BG15" s="43">
        <v>9</v>
      </c>
      <c r="BH15" s="1">
        <v>10</v>
      </c>
      <c r="BI15" s="2" t="s">
        <v>9</v>
      </c>
      <c r="BJ15" s="2" t="s">
        <v>16</v>
      </c>
      <c r="BK15" s="2"/>
      <c r="BL15" s="35"/>
      <c r="BM15" s="35"/>
      <c r="BN15" s="35"/>
      <c r="BO15" s="34"/>
      <c r="BP15" s="173">
        <f t="shared" si="7"/>
        <v>8.11</v>
      </c>
      <c r="BQ15" s="174" t="str">
        <f t="shared" si="8"/>
        <v>Giái</v>
      </c>
    </row>
    <row r="16" spans="1:69" ht="12.75">
      <c r="A16" s="43">
        <v>10</v>
      </c>
      <c r="B16" s="1">
        <v>11</v>
      </c>
      <c r="C16" s="2" t="s">
        <v>10</v>
      </c>
      <c r="D16" s="2" t="s">
        <v>16</v>
      </c>
      <c r="E16" s="2"/>
      <c r="F16" s="112">
        <v>9</v>
      </c>
      <c r="G16" s="112">
        <v>8</v>
      </c>
      <c r="H16" s="112">
        <v>7</v>
      </c>
      <c r="I16" s="35">
        <v>9</v>
      </c>
      <c r="J16" s="167">
        <f t="shared" si="1"/>
        <v>8.7</v>
      </c>
      <c r="K16" s="113">
        <v>4</v>
      </c>
      <c r="L16" s="113">
        <v>6</v>
      </c>
      <c r="M16" s="113">
        <v>7</v>
      </c>
      <c r="N16" s="118">
        <v>6</v>
      </c>
      <c r="O16" s="141">
        <v>6</v>
      </c>
      <c r="P16" s="142">
        <f t="shared" si="2"/>
        <v>5.924999999999999</v>
      </c>
      <c r="Q16" s="43">
        <v>10</v>
      </c>
      <c r="R16" s="1">
        <v>11</v>
      </c>
      <c r="S16" s="2" t="s">
        <v>10</v>
      </c>
      <c r="T16" s="2" t="s">
        <v>16</v>
      </c>
      <c r="U16" s="2"/>
      <c r="V16" s="128">
        <v>8</v>
      </c>
      <c r="W16" s="128">
        <v>9</v>
      </c>
      <c r="X16" s="128">
        <v>9</v>
      </c>
      <c r="Y16" s="129">
        <v>7</v>
      </c>
      <c r="Z16" s="34">
        <f t="shared" si="0"/>
        <v>7.499999999999999</v>
      </c>
      <c r="AA16" s="130">
        <v>6</v>
      </c>
      <c r="AB16" s="130">
        <v>7</v>
      </c>
      <c r="AC16" s="130">
        <v>6</v>
      </c>
      <c r="AD16" s="130">
        <v>7</v>
      </c>
      <c r="AE16" s="12">
        <v>6</v>
      </c>
      <c r="AF16" s="60">
        <f t="shared" si="3"/>
        <v>6.1499999999999995</v>
      </c>
      <c r="AG16" s="43">
        <v>10</v>
      </c>
      <c r="AH16" s="1">
        <v>11</v>
      </c>
      <c r="AI16" s="2" t="s">
        <v>10</v>
      </c>
      <c r="AJ16" s="2" t="s">
        <v>16</v>
      </c>
      <c r="AK16" s="2"/>
      <c r="AL16" s="130">
        <v>8</v>
      </c>
      <c r="AM16" s="130">
        <v>7</v>
      </c>
      <c r="AN16" s="130">
        <v>8</v>
      </c>
      <c r="AO16" s="130">
        <v>6</v>
      </c>
      <c r="AP16" s="34">
        <f t="shared" si="4"/>
        <v>6.499999999999999</v>
      </c>
      <c r="AQ16" s="130">
        <v>7</v>
      </c>
      <c r="AR16" s="130">
        <v>9</v>
      </c>
      <c r="AS16" s="130">
        <v>8</v>
      </c>
      <c r="AT16" s="147">
        <v>8</v>
      </c>
      <c r="AU16" s="60">
        <f t="shared" si="5"/>
        <v>8</v>
      </c>
      <c r="AV16" s="43">
        <v>10</v>
      </c>
      <c r="AW16" s="1">
        <v>11</v>
      </c>
      <c r="AX16" s="2" t="s">
        <v>10</v>
      </c>
      <c r="AY16" s="2" t="s">
        <v>16</v>
      </c>
      <c r="AZ16" s="2"/>
      <c r="BA16" s="130">
        <v>8</v>
      </c>
      <c r="BB16" s="130">
        <v>7</v>
      </c>
      <c r="BC16" s="130">
        <v>7</v>
      </c>
      <c r="BD16" s="130">
        <v>7</v>
      </c>
      <c r="BE16" s="34">
        <f t="shared" si="6"/>
        <v>7.1</v>
      </c>
      <c r="BF16" s="121">
        <v>10</v>
      </c>
      <c r="BG16" s="43">
        <v>10</v>
      </c>
      <c r="BH16" s="1">
        <v>11</v>
      </c>
      <c r="BI16" s="2" t="s">
        <v>10</v>
      </c>
      <c r="BJ16" s="2" t="s">
        <v>16</v>
      </c>
      <c r="BK16" s="2"/>
      <c r="BL16" s="35"/>
      <c r="BM16" s="35"/>
      <c r="BN16" s="35"/>
      <c r="BO16" s="34"/>
      <c r="BP16" s="173">
        <f t="shared" si="7"/>
        <v>7.27</v>
      </c>
      <c r="BQ16" s="174" t="str">
        <f t="shared" si="8"/>
        <v>Kh¸</v>
      </c>
    </row>
    <row r="17" spans="1:69" ht="12.75">
      <c r="A17" s="43">
        <v>11</v>
      </c>
      <c r="B17" s="1">
        <v>12</v>
      </c>
      <c r="C17" s="2" t="s">
        <v>17</v>
      </c>
      <c r="D17" s="2" t="s">
        <v>16</v>
      </c>
      <c r="E17" s="2"/>
      <c r="F17" s="112">
        <v>8</v>
      </c>
      <c r="G17" s="112">
        <v>7</v>
      </c>
      <c r="H17" s="112">
        <v>7</v>
      </c>
      <c r="I17" s="35">
        <v>9</v>
      </c>
      <c r="J17" s="167">
        <f t="shared" si="1"/>
        <v>8.5</v>
      </c>
      <c r="K17" s="113">
        <v>8</v>
      </c>
      <c r="L17" s="113">
        <v>8</v>
      </c>
      <c r="M17" s="113">
        <v>7</v>
      </c>
      <c r="N17" s="118">
        <v>7</v>
      </c>
      <c r="O17" s="141">
        <v>6</v>
      </c>
      <c r="P17" s="142">
        <f t="shared" si="2"/>
        <v>6.449999999999999</v>
      </c>
      <c r="Q17" s="43">
        <v>11</v>
      </c>
      <c r="R17" s="1">
        <v>12</v>
      </c>
      <c r="S17" s="2" t="s">
        <v>17</v>
      </c>
      <c r="T17" s="2" t="s">
        <v>16</v>
      </c>
      <c r="U17" s="2"/>
      <c r="V17" s="128">
        <v>7</v>
      </c>
      <c r="W17" s="128">
        <v>8</v>
      </c>
      <c r="X17" s="128">
        <v>8</v>
      </c>
      <c r="Y17" s="129">
        <v>7</v>
      </c>
      <c r="Z17" s="34">
        <f t="shared" si="0"/>
        <v>7.199999999999999</v>
      </c>
      <c r="AA17" s="130">
        <v>5</v>
      </c>
      <c r="AB17" s="130">
        <v>7</v>
      </c>
      <c r="AC17" s="130">
        <v>7</v>
      </c>
      <c r="AD17" s="130">
        <v>8</v>
      </c>
      <c r="AE17" s="12">
        <v>6</v>
      </c>
      <c r="AF17" s="60">
        <f t="shared" si="3"/>
        <v>6.225</v>
      </c>
      <c r="AG17" s="43">
        <v>11</v>
      </c>
      <c r="AH17" s="1">
        <v>12</v>
      </c>
      <c r="AI17" s="2" t="s">
        <v>17</v>
      </c>
      <c r="AJ17" s="2" t="s">
        <v>16</v>
      </c>
      <c r="AK17" s="2"/>
      <c r="AL17" s="130">
        <v>7</v>
      </c>
      <c r="AM17" s="130">
        <v>8</v>
      </c>
      <c r="AN17" s="130">
        <v>9</v>
      </c>
      <c r="AO17" s="130">
        <v>6</v>
      </c>
      <c r="AP17" s="34">
        <f t="shared" si="4"/>
        <v>6.6</v>
      </c>
      <c r="AQ17" s="130">
        <v>8</v>
      </c>
      <c r="AR17" s="130">
        <v>8</v>
      </c>
      <c r="AS17" s="130">
        <v>8</v>
      </c>
      <c r="AT17" s="147">
        <v>9</v>
      </c>
      <c r="AU17" s="60">
        <f t="shared" si="5"/>
        <v>8.7</v>
      </c>
      <c r="AV17" s="43">
        <v>11</v>
      </c>
      <c r="AW17" s="1">
        <v>12</v>
      </c>
      <c r="AX17" s="2" t="s">
        <v>17</v>
      </c>
      <c r="AY17" s="2" t="s">
        <v>16</v>
      </c>
      <c r="AZ17" s="2"/>
      <c r="BA17" s="130">
        <v>7</v>
      </c>
      <c r="BB17" s="130">
        <v>8</v>
      </c>
      <c r="BC17" s="130">
        <v>8</v>
      </c>
      <c r="BD17" s="130">
        <v>9</v>
      </c>
      <c r="BE17" s="34">
        <f t="shared" si="6"/>
        <v>8.6</v>
      </c>
      <c r="BF17" s="121">
        <v>9</v>
      </c>
      <c r="BG17" s="43">
        <v>11</v>
      </c>
      <c r="BH17" s="1">
        <v>12</v>
      </c>
      <c r="BI17" s="2" t="s">
        <v>17</v>
      </c>
      <c r="BJ17" s="2" t="s">
        <v>16</v>
      </c>
      <c r="BK17" s="2"/>
      <c r="BL17" s="35"/>
      <c r="BM17" s="35"/>
      <c r="BN17" s="35"/>
      <c r="BO17" s="34"/>
      <c r="BP17" s="173">
        <f t="shared" si="7"/>
        <v>7.5</v>
      </c>
      <c r="BQ17" s="174" t="str">
        <f t="shared" si="8"/>
        <v>Kh¸</v>
      </c>
    </row>
    <row r="18" spans="1:69" ht="12.75">
      <c r="A18" s="43">
        <v>12</v>
      </c>
      <c r="B18" s="1">
        <v>13</v>
      </c>
      <c r="C18" s="2" t="s">
        <v>18</v>
      </c>
      <c r="D18" s="2" t="s">
        <v>19</v>
      </c>
      <c r="E18" s="2"/>
      <c r="F18" s="112">
        <v>7</v>
      </c>
      <c r="G18" s="112">
        <v>7</v>
      </c>
      <c r="H18" s="112">
        <v>7</v>
      </c>
      <c r="I18" s="35">
        <v>2</v>
      </c>
      <c r="J18" s="167">
        <f t="shared" si="1"/>
        <v>3.5</v>
      </c>
      <c r="K18" s="113">
        <v>6</v>
      </c>
      <c r="L18" s="113">
        <v>7</v>
      </c>
      <c r="M18" s="113">
        <v>7</v>
      </c>
      <c r="N18" s="118">
        <v>7</v>
      </c>
      <c r="O18" s="141">
        <v>7</v>
      </c>
      <c r="P18" s="142">
        <f t="shared" si="2"/>
        <v>6.924999999999999</v>
      </c>
      <c r="Q18" s="43">
        <v>12</v>
      </c>
      <c r="R18" s="1">
        <v>13</v>
      </c>
      <c r="S18" s="2" t="s">
        <v>18</v>
      </c>
      <c r="T18" s="2" t="s">
        <v>19</v>
      </c>
      <c r="U18" s="2"/>
      <c r="V18" s="128">
        <v>7</v>
      </c>
      <c r="W18" s="128">
        <v>7</v>
      </c>
      <c r="X18" s="128">
        <v>7</v>
      </c>
      <c r="Y18" s="129">
        <v>5</v>
      </c>
      <c r="Z18" s="34">
        <f t="shared" si="0"/>
        <v>5.6</v>
      </c>
      <c r="AA18" s="130">
        <v>6</v>
      </c>
      <c r="AB18" s="130">
        <v>6</v>
      </c>
      <c r="AC18" s="130">
        <v>6</v>
      </c>
      <c r="AD18" s="130">
        <v>7</v>
      </c>
      <c r="AE18" s="12">
        <v>7</v>
      </c>
      <c r="AF18" s="60">
        <f t="shared" si="3"/>
        <v>6.7749999999999995</v>
      </c>
      <c r="AG18" s="43">
        <v>12</v>
      </c>
      <c r="AH18" s="1">
        <v>13</v>
      </c>
      <c r="AI18" s="2" t="s">
        <v>18</v>
      </c>
      <c r="AJ18" s="2" t="s">
        <v>19</v>
      </c>
      <c r="AK18" s="2"/>
      <c r="AL18" s="130">
        <v>7</v>
      </c>
      <c r="AM18" s="130">
        <v>7</v>
      </c>
      <c r="AN18" s="130">
        <v>7</v>
      </c>
      <c r="AO18" s="130">
        <v>5</v>
      </c>
      <c r="AP18" s="34">
        <f t="shared" si="4"/>
        <v>5.6</v>
      </c>
      <c r="AQ18" s="130">
        <v>7</v>
      </c>
      <c r="AR18" s="130">
        <v>7</v>
      </c>
      <c r="AS18" s="130">
        <v>8</v>
      </c>
      <c r="AT18" s="147">
        <v>8</v>
      </c>
      <c r="AU18" s="60">
        <f t="shared" si="5"/>
        <v>7.799999999999999</v>
      </c>
      <c r="AV18" s="43">
        <v>12</v>
      </c>
      <c r="AW18" s="1">
        <v>13</v>
      </c>
      <c r="AX18" s="2" t="s">
        <v>18</v>
      </c>
      <c r="AY18" s="2" t="s">
        <v>19</v>
      </c>
      <c r="AZ18" s="2"/>
      <c r="BA18" s="130">
        <v>7</v>
      </c>
      <c r="BB18" s="130">
        <v>7</v>
      </c>
      <c r="BC18" s="130">
        <v>6</v>
      </c>
      <c r="BD18" s="130">
        <v>8</v>
      </c>
      <c r="BE18" s="34">
        <f t="shared" si="6"/>
        <v>7.6</v>
      </c>
      <c r="BF18" s="121">
        <v>9</v>
      </c>
      <c r="BG18" s="43">
        <v>12</v>
      </c>
      <c r="BH18" s="1">
        <v>13</v>
      </c>
      <c r="BI18" s="2" t="s">
        <v>18</v>
      </c>
      <c r="BJ18" s="2" t="s">
        <v>19</v>
      </c>
      <c r="BK18" s="2"/>
      <c r="BL18" s="35"/>
      <c r="BM18" s="35"/>
      <c r="BN18" s="35"/>
      <c r="BO18" s="34"/>
      <c r="BP18" s="173">
        <f t="shared" si="7"/>
        <v>6.52</v>
      </c>
      <c r="BQ18" s="174" t="str">
        <f t="shared" si="8"/>
        <v>TB Kh¸</v>
      </c>
    </row>
    <row r="19" spans="1:69" ht="12.75">
      <c r="A19" s="43">
        <v>13</v>
      </c>
      <c r="B19" s="1">
        <v>14</v>
      </c>
      <c r="C19" s="2" t="s">
        <v>20</v>
      </c>
      <c r="D19" s="2" t="s">
        <v>21</v>
      </c>
      <c r="E19" s="2"/>
      <c r="F19" s="112">
        <v>8</v>
      </c>
      <c r="G19" s="112">
        <v>6</v>
      </c>
      <c r="H19" s="112">
        <v>7</v>
      </c>
      <c r="I19" s="35">
        <v>8</v>
      </c>
      <c r="J19" s="167">
        <f t="shared" si="1"/>
        <v>7.699999999999999</v>
      </c>
      <c r="K19" s="113">
        <v>4</v>
      </c>
      <c r="L19" s="113">
        <v>8</v>
      </c>
      <c r="M19" s="113">
        <v>7</v>
      </c>
      <c r="N19" s="118">
        <v>7</v>
      </c>
      <c r="O19" s="141">
        <v>7</v>
      </c>
      <c r="P19" s="142">
        <f t="shared" si="2"/>
        <v>6.85</v>
      </c>
      <c r="Q19" s="43">
        <v>13</v>
      </c>
      <c r="R19" s="1">
        <v>14</v>
      </c>
      <c r="S19" s="2" t="s">
        <v>20</v>
      </c>
      <c r="T19" s="2" t="s">
        <v>21</v>
      </c>
      <c r="U19" s="2"/>
      <c r="V19" s="128">
        <v>7</v>
      </c>
      <c r="W19" s="128">
        <v>7</v>
      </c>
      <c r="X19" s="128">
        <v>7</v>
      </c>
      <c r="Y19" s="129">
        <v>5</v>
      </c>
      <c r="Z19" s="34">
        <f aca="true" t="shared" si="9" ref="Z19:Z56">(SUM(V19:X19)/3*0.3+Y19*0.7)</f>
        <v>5.6</v>
      </c>
      <c r="AA19" s="130">
        <v>6</v>
      </c>
      <c r="AB19" s="130">
        <v>5</v>
      </c>
      <c r="AC19" s="130">
        <v>6</v>
      </c>
      <c r="AD19" s="130">
        <v>8</v>
      </c>
      <c r="AE19" s="12">
        <v>6</v>
      </c>
      <c r="AF19" s="60">
        <f t="shared" si="3"/>
        <v>6.074999999999999</v>
      </c>
      <c r="AG19" s="43">
        <v>13</v>
      </c>
      <c r="AH19" s="1">
        <v>14</v>
      </c>
      <c r="AI19" s="2" t="s">
        <v>20</v>
      </c>
      <c r="AJ19" s="2" t="s">
        <v>21</v>
      </c>
      <c r="AK19" s="2"/>
      <c r="AL19" s="130">
        <v>6</v>
      </c>
      <c r="AM19" s="130">
        <v>7</v>
      </c>
      <c r="AN19" s="130">
        <v>7</v>
      </c>
      <c r="AO19" s="130">
        <v>6</v>
      </c>
      <c r="AP19" s="34">
        <f t="shared" si="4"/>
        <v>6.199999999999999</v>
      </c>
      <c r="AQ19" s="130">
        <v>7</v>
      </c>
      <c r="AR19" s="130">
        <v>7</v>
      </c>
      <c r="AS19" s="130">
        <v>8</v>
      </c>
      <c r="AT19" s="147">
        <v>5</v>
      </c>
      <c r="AU19" s="60">
        <f t="shared" si="5"/>
        <v>5.699999999999999</v>
      </c>
      <c r="AV19" s="43">
        <v>13</v>
      </c>
      <c r="AW19" s="1">
        <v>14</v>
      </c>
      <c r="AX19" s="2" t="s">
        <v>20</v>
      </c>
      <c r="AY19" s="2" t="s">
        <v>21</v>
      </c>
      <c r="AZ19" s="2"/>
      <c r="BA19" s="130">
        <v>6</v>
      </c>
      <c r="BB19" s="130">
        <v>7</v>
      </c>
      <c r="BC19" s="130">
        <v>7</v>
      </c>
      <c r="BD19" s="130">
        <v>6</v>
      </c>
      <c r="BE19" s="34">
        <f t="shared" si="6"/>
        <v>6.199999999999999</v>
      </c>
      <c r="BF19" s="121">
        <v>10</v>
      </c>
      <c r="BG19" s="43">
        <v>13</v>
      </c>
      <c r="BH19" s="1">
        <v>14</v>
      </c>
      <c r="BI19" s="2" t="s">
        <v>20</v>
      </c>
      <c r="BJ19" s="2" t="s">
        <v>21</v>
      </c>
      <c r="BK19" s="2"/>
      <c r="BL19" s="35"/>
      <c r="BM19" s="35"/>
      <c r="BN19" s="35"/>
      <c r="BO19" s="34"/>
      <c r="BP19" s="173">
        <f t="shared" si="7"/>
        <v>6.64</v>
      </c>
      <c r="BQ19" s="174" t="str">
        <f t="shared" si="8"/>
        <v>TB Kh¸</v>
      </c>
    </row>
    <row r="20" spans="1:69" ht="12.75">
      <c r="A20" s="43">
        <v>14</v>
      </c>
      <c r="B20" s="1">
        <v>15</v>
      </c>
      <c r="C20" s="2" t="s">
        <v>10</v>
      </c>
      <c r="D20" s="2" t="s">
        <v>22</v>
      </c>
      <c r="E20" s="2"/>
      <c r="F20" s="112">
        <v>10</v>
      </c>
      <c r="G20" s="112">
        <v>8</v>
      </c>
      <c r="H20" s="112">
        <v>8</v>
      </c>
      <c r="I20" s="35">
        <v>9</v>
      </c>
      <c r="J20" s="167">
        <f t="shared" si="1"/>
        <v>8.899999999999999</v>
      </c>
      <c r="K20" s="113">
        <v>5</v>
      </c>
      <c r="L20" s="113">
        <v>8</v>
      </c>
      <c r="M20" s="113">
        <v>7</v>
      </c>
      <c r="N20" s="118">
        <v>6</v>
      </c>
      <c r="O20" s="141">
        <v>8</v>
      </c>
      <c r="P20" s="142">
        <f t="shared" si="2"/>
        <v>7.55</v>
      </c>
      <c r="Q20" s="43">
        <v>14</v>
      </c>
      <c r="R20" s="1">
        <v>15</v>
      </c>
      <c r="S20" s="2" t="s">
        <v>10</v>
      </c>
      <c r="T20" s="2" t="s">
        <v>22</v>
      </c>
      <c r="U20" s="2"/>
      <c r="V20" s="128">
        <v>7</v>
      </c>
      <c r="W20" s="128">
        <v>7</v>
      </c>
      <c r="X20" s="128">
        <v>7</v>
      </c>
      <c r="Y20" s="129">
        <v>5</v>
      </c>
      <c r="Z20" s="34">
        <f t="shared" si="9"/>
        <v>5.6</v>
      </c>
      <c r="AA20" s="130">
        <v>6</v>
      </c>
      <c r="AB20" s="130">
        <v>7</v>
      </c>
      <c r="AC20" s="130">
        <v>6</v>
      </c>
      <c r="AD20" s="130">
        <v>7</v>
      </c>
      <c r="AE20" s="12">
        <v>6</v>
      </c>
      <c r="AF20" s="60">
        <f t="shared" si="3"/>
        <v>6.1499999999999995</v>
      </c>
      <c r="AG20" s="43">
        <v>14</v>
      </c>
      <c r="AH20" s="1">
        <v>15</v>
      </c>
      <c r="AI20" s="2" t="s">
        <v>10</v>
      </c>
      <c r="AJ20" s="2" t="s">
        <v>22</v>
      </c>
      <c r="AK20" s="2"/>
      <c r="AL20" s="130">
        <v>7</v>
      </c>
      <c r="AM20" s="130">
        <v>6</v>
      </c>
      <c r="AN20" s="130">
        <v>7</v>
      </c>
      <c r="AO20" s="130">
        <v>5</v>
      </c>
      <c r="AP20" s="34">
        <f t="shared" si="4"/>
        <v>5.5</v>
      </c>
      <c r="AQ20" s="130">
        <v>7</v>
      </c>
      <c r="AR20" s="130">
        <v>9</v>
      </c>
      <c r="AS20" s="130">
        <v>8</v>
      </c>
      <c r="AT20" s="147">
        <v>6</v>
      </c>
      <c r="AU20" s="60">
        <f t="shared" si="5"/>
        <v>6.6</v>
      </c>
      <c r="AV20" s="43">
        <v>14</v>
      </c>
      <c r="AW20" s="1">
        <v>15</v>
      </c>
      <c r="AX20" s="2" t="s">
        <v>10</v>
      </c>
      <c r="AY20" s="2" t="s">
        <v>22</v>
      </c>
      <c r="AZ20" s="2"/>
      <c r="BA20" s="130">
        <v>7</v>
      </c>
      <c r="BB20" s="130">
        <v>8</v>
      </c>
      <c r="BC20" s="130">
        <v>7</v>
      </c>
      <c r="BD20" s="130">
        <v>6</v>
      </c>
      <c r="BE20" s="34">
        <f t="shared" si="6"/>
        <v>6.399999999999999</v>
      </c>
      <c r="BF20" s="121">
        <v>9</v>
      </c>
      <c r="BG20" s="43">
        <v>14</v>
      </c>
      <c r="BH20" s="1">
        <v>15</v>
      </c>
      <c r="BI20" s="2" t="s">
        <v>10</v>
      </c>
      <c r="BJ20" s="2" t="s">
        <v>22</v>
      </c>
      <c r="BK20" s="2"/>
      <c r="BL20" s="35"/>
      <c r="BM20" s="35"/>
      <c r="BN20" s="35"/>
      <c r="BO20" s="34"/>
      <c r="BP20" s="173">
        <f t="shared" si="7"/>
        <v>6.87</v>
      </c>
      <c r="BQ20" s="174" t="str">
        <f t="shared" si="8"/>
        <v>TB Kh¸</v>
      </c>
    </row>
    <row r="21" spans="1:69" ht="12.75">
      <c r="A21" s="43">
        <v>15</v>
      </c>
      <c r="B21" s="1">
        <v>17</v>
      </c>
      <c r="C21" s="2" t="s">
        <v>24</v>
      </c>
      <c r="D21" s="2" t="s">
        <v>25</v>
      </c>
      <c r="E21" s="2"/>
      <c r="F21" s="112">
        <v>7</v>
      </c>
      <c r="G21" s="112">
        <v>8</v>
      </c>
      <c r="H21" s="112">
        <v>6</v>
      </c>
      <c r="I21" s="35">
        <v>0</v>
      </c>
      <c r="J21" s="167">
        <f t="shared" si="1"/>
        <v>2.1</v>
      </c>
      <c r="K21" s="113">
        <v>6</v>
      </c>
      <c r="L21" s="113">
        <v>7</v>
      </c>
      <c r="M21" s="113">
        <v>7</v>
      </c>
      <c r="N21" s="118">
        <v>7</v>
      </c>
      <c r="O21" s="141">
        <v>6</v>
      </c>
      <c r="P21" s="142">
        <f t="shared" si="2"/>
        <v>6.225</v>
      </c>
      <c r="Q21" s="43">
        <v>15</v>
      </c>
      <c r="R21" s="1">
        <v>17</v>
      </c>
      <c r="S21" s="2" t="s">
        <v>24</v>
      </c>
      <c r="T21" s="2" t="s">
        <v>25</v>
      </c>
      <c r="U21" s="2"/>
      <c r="V21" s="128">
        <v>8</v>
      </c>
      <c r="W21" s="128">
        <v>7</v>
      </c>
      <c r="X21" s="128">
        <v>7</v>
      </c>
      <c r="Y21" s="129">
        <v>5</v>
      </c>
      <c r="Z21" s="34">
        <f t="shared" si="9"/>
        <v>5.699999999999999</v>
      </c>
      <c r="AA21" s="130">
        <v>5</v>
      </c>
      <c r="AB21" s="130">
        <v>7</v>
      </c>
      <c r="AC21" s="130">
        <v>6</v>
      </c>
      <c r="AD21" s="130">
        <v>7</v>
      </c>
      <c r="AE21" s="12">
        <v>7</v>
      </c>
      <c r="AF21" s="60">
        <f t="shared" si="3"/>
        <v>6.7749999999999995</v>
      </c>
      <c r="AG21" s="43">
        <v>15</v>
      </c>
      <c r="AH21" s="1">
        <v>17</v>
      </c>
      <c r="AI21" s="2" t="s">
        <v>24</v>
      </c>
      <c r="AJ21" s="2" t="s">
        <v>25</v>
      </c>
      <c r="AK21" s="2"/>
      <c r="AL21" s="130">
        <v>7</v>
      </c>
      <c r="AM21" s="130">
        <v>7</v>
      </c>
      <c r="AN21" s="130">
        <v>7</v>
      </c>
      <c r="AO21" s="130">
        <v>7</v>
      </c>
      <c r="AP21" s="34">
        <f t="shared" si="4"/>
        <v>7</v>
      </c>
      <c r="AQ21" s="130">
        <v>7</v>
      </c>
      <c r="AR21" s="130">
        <v>8</v>
      </c>
      <c r="AS21" s="130">
        <v>8</v>
      </c>
      <c r="AT21" s="147">
        <v>7</v>
      </c>
      <c r="AU21" s="60">
        <f t="shared" si="5"/>
        <v>7.199999999999999</v>
      </c>
      <c r="AV21" s="43">
        <v>15</v>
      </c>
      <c r="AW21" s="1">
        <v>17</v>
      </c>
      <c r="AX21" s="2" t="s">
        <v>24</v>
      </c>
      <c r="AY21" s="2" t="s">
        <v>25</v>
      </c>
      <c r="AZ21" s="2"/>
      <c r="BA21" s="130">
        <v>8</v>
      </c>
      <c r="BB21" s="130">
        <v>8</v>
      </c>
      <c r="BC21" s="130">
        <v>7</v>
      </c>
      <c r="BD21" s="130">
        <v>8</v>
      </c>
      <c r="BE21" s="34">
        <f t="shared" si="6"/>
        <v>7.8999999999999995</v>
      </c>
      <c r="BF21" s="121">
        <v>10</v>
      </c>
      <c r="BG21" s="43">
        <v>15</v>
      </c>
      <c r="BH21" s="1">
        <v>17</v>
      </c>
      <c r="BI21" s="2" t="s">
        <v>24</v>
      </c>
      <c r="BJ21" s="2" t="s">
        <v>25</v>
      </c>
      <c r="BK21" s="2"/>
      <c r="BL21" s="35"/>
      <c r="BM21" s="35"/>
      <c r="BN21" s="35"/>
      <c r="BO21" s="34"/>
      <c r="BP21" s="173">
        <f t="shared" si="7"/>
        <v>6.47</v>
      </c>
      <c r="BQ21" s="174" t="str">
        <f t="shared" si="8"/>
        <v>TB Kh¸</v>
      </c>
    </row>
    <row r="22" spans="1:69" ht="12.75">
      <c r="A22" s="43">
        <v>16</v>
      </c>
      <c r="B22" s="1">
        <v>18</v>
      </c>
      <c r="C22" s="2" t="s">
        <v>27</v>
      </c>
      <c r="D22" s="2" t="s">
        <v>26</v>
      </c>
      <c r="E22" s="2"/>
      <c r="F22" s="112">
        <v>8</v>
      </c>
      <c r="G22" s="112">
        <v>6</v>
      </c>
      <c r="H22" s="112">
        <v>9</v>
      </c>
      <c r="I22" s="35">
        <v>8</v>
      </c>
      <c r="J22" s="167">
        <f t="shared" si="1"/>
        <v>7.8999999999999995</v>
      </c>
      <c r="K22" s="113">
        <v>7</v>
      </c>
      <c r="L22" s="113">
        <v>6</v>
      </c>
      <c r="M22" s="113">
        <v>7</v>
      </c>
      <c r="N22" s="118">
        <v>7</v>
      </c>
      <c r="O22" s="141">
        <v>7</v>
      </c>
      <c r="P22" s="142">
        <f t="shared" si="2"/>
        <v>6.924999999999999</v>
      </c>
      <c r="Q22" s="43">
        <v>16</v>
      </c>
      <c r="R22" s="1">
        <v>18</v>
      </c>
      <c r="S22" s="2" t="s">
        <v>27</v>
      </c>
      <c r="T22" s="2" t="s">
        <v>26</v>
      </c>
      <c r="U22" s="2"/>
      <c r="V22" s="128">
        <v>8</v>
      </c>
      <c r="W22" s="128">
        <v>8</v>
      </c>
      <c r="X22" s="128">
        <v>8</v>
      </c>
      <c r="Y22" s="129">
        <v>5</v>
      </c>
      <c r="Z22" s="34">
        <f t="shared" si="9"/>
        <v>5.9</v>
      </c>
      <c r="AA22" s="130">
        <v>5</v>
      </c>
      <c r="AB22" s="130">
        <v>7</v>
      </c>
      <c r="AC22" s="130">
        <v>6</v>
      </c>
      <c r="AD22" s="130">
        <v>7</v>
      </c>
      <c r="AE22" s="12">
        <v>5</v>
      </c>
      <c r="AF22" s="60">
        <f t="shared" si="3"/>
        <v>5.375</v>
      </c>
      <c r="AG22" s="43">
        <v>16</v>
      </c>
      <c r="AH22" s="1">
        <v>18</v>
      </c>
      <c r="AI22" s="2" t="s">
        <v>27</v>
      </c>
      <c r="AJ22" s="2" t="s">
        <v>26</v>
      </c>
      <c r="AK22" s="2"/>
      <c r="AL22" s="130">
        <v>7</v>
      </c>
      <c r="AM22" s="130">
        <v>8</v>
      </c>
      <c r="AN22" s="130">
        <v>8</v>
      </c>
      <c r="AO22" s="130">
        <v>7</v>
      </c>
      <c r="AP22" s="34">
        <f t="shared" si="4"/>
        <v>7.199999999999999</v>
      </c>
      <c r="AQ22" s="130">
        <v>7</v>
      </c>
      <c r="AR22" s="130">
        <v>9</v>
      </c>
      <c r="AS22" s="130">
        <v>8</v>
      </c>
      <c r="AT22" s="147">
        <v>5</v>
      </c>
      <c r="AU22" s="60">
        <f t="shared" si="5"/>
        <v>5.9</v>
      </c>
      <c r="AV22" s="43">
        <v>16</v>
      </c>
      <c r="AW22" s="1">
        <v>18</v>
      </c>
      <c r="AX22" s="2" t="s">
        <v>27</v>
      </c>
      <c r="AY22" s="2" t="s">
        <v>26</v>
      </c>
      <c r="AZ22" s="2"/>
      <c r="BA22" s="130">
        <v>8</v>
      </c>
      <c r="BB22" s="130">
        <v>8</v>
      </c>
      <c r="BC22" s="130">
        <v>8</v>
      </c>
      <c r="BD22" s="130">
        <v>6</v>
      </c>
      <c r="BE22" s="34">
        <f t="shared" si="6"/>
        <v>6.6</v>
      </c>
      <c r="BF22" s="121">
        <v>10</v>
      </c>
      <c r="BG22" s="43">
        <v>16</v>
      </c>
      <c r="BH22" s="1">
        <v>18</v>
      </c>
      <c r="BI22" s="2" t="s">
        <v>27</v>
      </c>
      <c r="BJ22" s="2" t="s">
        <v>26</v>
      </c>
      <c r="BK22" s="2"/>
      <c r="BL22" s="35"/>
      <c r="BM22" s="35"/>
      <c r="BN22" s="35"/>
      <c r="BO22" s="34"/>
      <c r="BP22" s="173">
        <f t="shared" si="7"/>
        <v>6.79</v>
      </c>
      <c r="BQ22" s="174" t="str">
        <f t="shared" si="8"/>
        <v>TB Kh¸</v>
      </c>
    </row>
    <row r="23" spans="1:69" ht="12.75">
      <c r="A23" s="43">
        <v>17</v>
      </c>
      <c r="B23" s="1">
        <v>19</v>
      </c>
      <c r="C23" s="2" t="s">
        <v>28</v>
      </c>
      <c r="D23" s="2" t="s">
        <v>26</v>
      </c>
      <c r="E23" s="2"/>
      <c r="F23" s="112">
        <v>7</v>
      </c>
      <c r="G23" s="112">
        <v>7</v>
      </c>
      <c r="H23" s="112">
        <v>6</v>
      </c>
      <c r="I23" s="35">
        <v>9</v>
      </c>
      <c r="J23" s="167">
        <f t="shared" si="1"/>
        <v>8.3</v>
      </c>
      <c r="K23" s="113">
        <v>7</v>
      </c>
      <c r="L23" s="113">
        <v>7</v>
      </c>
      <c r="M23" s="113">
        <v>7</v>
      </c>
      <c r="N23" s="118">
        <v>7</v>
      </c>
      <c r="O23" s="141">
        <v>8</v>
      </c>
      <c r="P23" s="142">
        <f t="shared" si="2"/>
        <v>7.699999999999999</v>
      </c>
      <c r="Q23" s="43">
        <v>17</v>
      </c>
      <c r="R23" s="1">
        <v>19</v>
      </c>
      <c r="S23" s="2" t="s">
        <v>28</v>
      </c>
      <c r="T23" s="2" t="s">
        <v>26</v>
      </c>
      <c r="U23" s="2"/>
      <c r="V23" s="128">
        <v>8</v>
      </c>
      <c r="W23" s="128">
        <v>7</v>
      </c>
      <c r="X23" s="128">
        <v>7</v>
      </c>
      <c r="Y23" s="129">
        <v>6</v>
      </c>
      <c r="Z23" s="34">
        <f t="shared" si="9"/>
        <v>6.399999999999999</v>
      </c>
      <c r="AA23" s="130">
        <v>5</v>
      </c>
      <c r="AB23" s="130">
        <v>7</v>
      </c>
      <c r="AC23" s="130">
        <v>6</v>
      </c>
      <c r="AD23" s="130">
        <v>7</v>
      </c>
      <c r="AE23" s="12">
        <v>7</v>
      </c>
      <c r="AF23" s="60">
        <f t="shared" si="3"/>
        <v>6.7749999999999995</v>
      </c>
      <c r="AG23" s="43">
        <v>17</v>
      </c>
      <c r="AH23" s="1">
        <v>19</v>
      </c>
      <c r="AI23" s="2" t="s">
        <v>28</v>
      </c>
      <c r="AJ23" s="2" t="s">
        <v>26</v>
      </c>
      <c r="AK23" s="2"/>
      <c r="AL23" s="130">
        <v>8</v>
      </c>
      <c r="AM23" s="130">
        <v>8</v>
      </c>
      <c r="AN23" s="130">
        <v>8</v>
      </c>
      <c r="AO23" s="130">
        <v>7</v>
      </c>
      <c r="AP23" s="34">
        <f t="shared" si="4"/>
        <v>7.299999999999999</v>
      </c>
      <c r="AQ23" s="130">
        <v>8</v>
      </c>
      <c r="AR23" s="130">
        <v>8</v>
      </c>
      <c r="AS23" s="130">
        <v>8</v>
      </c>
      <c r="AT23" s="147">
        <v>7</v>
      </c>
      <c r="AU23" s="60">
        <f t="shared" si="5"/>
        <v>7.299999999999999</v>
      </c>
      <c r="AV23" s="43">
        <v>17</v>
      </c>
      <c r="AW23" s="1">
        <v>19</v>
      </c>
      <c r="AX23" s="2" t="s">
        <v>28</v>
      </c>
      <c r="AY23" s="2" t="s">
        <v>26</v>
      </c>
      <c r="AZ23" s="2"/>
      <c r="BA23" s="130">
        <v>8</v>
      </c>
      <c r="BB23" s="130">
        <v>6</v>
      </c>
      <c r="BC23" s="130">
        <v>7</v>
      </c>
      <c r="BD23" s="130">
        <v>10</v>
      </c>
      <c r="BE23" s="34">
        <f t="shared" si="6"/>
        <v>9.1</v>
      </c>
      <c r="BF23" s="121">
        <v>9</v>
      </c>
      <c r="BG23" s="43">
        <v>17</v>
      </c>
      <c r="BH23" s="1">
        <v>19</v>
      </c>
      <c r="BI23" s="2" t="s">
        <v>28</v>
      </c>
      <c r="BJ23" s="2" t="s">
        <v>26</v>
      </c>
      <c r="BK23" s="2"/>
      <c r="BL23" s="35"/>
      <c r="BM23" s="35"/>
      <c r="BN23" s="35"/>
      <c r="BO23" s="34"/>
      <c r="BP23" s="173">
        <f t="shared" si="7"/>
        <v>7.64</v>
      </c>
      <c r="BQ23" s="174" t="str">
        <f t="shared" si="8"/>
        <v>Kh¸</v>
      </c>
    </row>
    <row r="24" spans="1:69" ht="12.75">
      <c r="A24" s="43">
        <v>18</v>
      </c>
      <c r="B24" s="1">
        <v>20</v>
      </c>
      <c r="C24" s="2" t="s">
        <v>29</v>
      </c>
      <c r="D24" s="2" t="s">
        <v>30</v>
      </c>
      <c r="E24" s="2"/>
      <c r="F24" s="112">
        <v>8</v>
      </c>
      <c r="G24" s="112">
        <v>8</v>
      </c>
      <c r="H24" s="112">
        <v>10</v>
      </c>
      <c r="I24" s="35">
        <v>7</v>
      </c>
      <c r="J24" s="167">
        <f t="shared" si="1"/>
        <v>7.499999999999999</v>
      </c>
      <c r="K24" s="113">
        <v>6</v>
      </c>
      <c r="L24" s="113">
        <v>6</v>
      </c>
      <c r="M24" s="113">
        <v>6</v>
      </c>
      <c r="N24" s="118">
        <v>7</v>
      </c>
      <c r="O24" s="141">
        <v>7</v>
      </c>
      <c r="P24" s="142">
        <f t="shared" si="2"/>
        <v>6.7749999999999995</v>
      </c>
      <c r="Q24" s="43">
        <v>18</v>
      </c>
      <c r="R24" s="1">
        <v>20</v>
      </c>
      <c r="S24" s="2" t="s">
        <v>29</v>
      </c>
      <c r="T24" s="2" t="s">
        <v>30</v>
      </c>
      <c r="U24" s="2"/>
      <c r="V24" s="128">
        <v>7</v>
      </c>
      <c r="W24" s="128">
        <v>7</v>
      </c>
      <c r="X24" s="128">
        <v>7</v>
      </c>
      <c r="Y24" s="129">
        <v>5</v>
      </c>
      <c r="Z24" s="34">
        <f t="shared" si="9"/>
        <v>5.6</v>
      </c>
      <c r="AA24" s="130">
        <v>7</v>
      </c>
      <c r="AB24" s="130">
        <v>7</v>
      </c>
      <c r="AC24" s="130">
        <v>0</v>
      </c>
      <c r="AD24" s="130">
        <v>5</v>
      </c>
      <c r="AE24" s="12">
        <v>5</v>
      </c>
      <c r="AF24" s="60">
        <f t="shared" si="3"/>
        <v>4.925</v>
      </c>
      <c r="AG24" s="43">
        <v>18</v>
      </c>
      <c r="AH24" s="1">
        <v>20</v>
      </c>
      <c r="AI24" s="2" t="s">
        <v>29</v>
      </c>
      <c r="AJ24" s="2" t="s">
        <v>30</v>
      </c>
      <c r="AK24" s="2"/>
      <c r="AL24" s="130">
        <v>6</v>
      </c>
      <c r="AM24" s="130">
        <v>7</v>
      </c>
      <c r="AN24" s="130">
        <v>7</v>
      </c>
      <c r="AO24" s="130">
        <v>7</v>
      </c>
      <c r="AP24" s="34">
        <f t="shared" si="4"/>
        <v>6.8999999999999995</v>
      </c>
      <c r="AQ24" s="130">
        <v>7</v>
      </c>
      <c r="AR24" s="130">
        <v>9</v>
      </c>
      <c r="AS24" s="130">
        <v>9</v>
      </c>
      <c r="AT24" s="147">
        <v>9</v>
      </c>
      <c r="AU24" s="60">
        <f t="shared" si="5"/>
        <v>8.8</v>
      </c>
      <c r="AV24" s="43">
        <v>18</v>
      </c>
      <c r="AW24" s="1">
        <v>20</v>
      </c>
      <c r="AX24" s="2" t="s">
        <v>29</v>
      </c>
      <c r="AY24" s="2" t="s">
        <v>30</v>
      </c>
      <c r="AZ24" s="2"/>
      <c r="BA24" s="130">
        <v>7</v>
      </c>
      <c r="BB24" s="130">
        <v>7</v>
      </c>
      <c r="BC24" s="130">
        <v>7</v>
      </c>
      <c r="BD24" s="130">
        <v>7</v>
      </c>
      <c r="BE24" s="34">
        <f t="shared" si="6"/>
        <v>7</v>
      </c>
      <c r="BF24" s="121">
        <v>9</v>
      </c>
      <c r="BG24" s="43">
        <v>18</v>
      </c>
      <c r="BH24" s="1">
        <v>20</v>
      </c>
      <c r="BI24" s="2" t="s">
        <v>29</v>
      </c>
      <c r="BJ24" s="2" t="s">
        <v>30</v>
      </c>
      <c r="BK24" s="2"/>
      <c r="BL24" s="35"/>
      <c r="BM24" s="35"/>
      <c r="BN24" s="35"/>
      <c r="BO24" s="34"/>
      <c r="BP24" s="173">
        <f t="shared" si="7"/>
        <v>6.89</v>
      </c>
      <c r="BQ24" s="174" t="str">
        <f t="shared" si="8"/>
        <v>TB Kh¸</v>
      </c>
    </row>
    <row r="25" spans="1:69" ht="12.75">
      <c r="A25" s="43">
        <v>19</v>
      </c>
      <c r="B25" s="1">
        <v>21</v>
      </c>
      <c r="C25" s="2" t="s">
        <v>9</v>
      </c>
      <c r="D25" s="2" t="s">
        <v>31</v>
      </c>
      <c r="E25" s="2"/>
      <c r="F25" s="112">
        <v>7</v>
      </c>
      <c r="G25" s="112">
        <v>7</v>
      </c>
      <c r="H25" s="112">
        <v>5</v>
      </c>
      <c r="I25" s="35">
        <v>7</v>
      </c>
      <c r="J25" s="167">
        <f t="shared" si="1"/>
        <v>6.799999999999999</v>
      </c>
      <c r="K25" s="113">
        <v>7</v>
      </c>
      <c r="L25" s="113">
        <v>8</v>
      </c>
      <c r="M25" s="113">
        <v>7</v>
      </c>
      <c r="N25" s="118">
        <v>7</v>
      </c>
      <c r="O25" s="141">
        <v>6</v>
      </c>
      <c r="P25" s="142">
        <f t="shared" si="2"/>
        <v>6.374999999999999</v>
      </c>
      <c r="Q25" s="43">
        <v>19</v>
      </c>
      <c r="R25" s="1">
        <v>21</v>
      </c>
      <c r="S25" s="2" t="s">
        <v>9</v>
      </c>
      <c r="T25" s="2" t="s">
        <v>31</v>
      </c>
      <c r="U25" s="2"/>
      <c r="V25" s="128">
        <v>7</v>
      </c>
      <c r="W25" s="128">
        <v>7</v>
      </c>
      <c r="X25" s="128">
        <v>7</v>
      </c>
      <c r="Y25" s="129">
        <v>6</v>
      </c>
      <c r="Z25" s="34">
        <f t="shared" si="9"/>
        <v>6.299999999999999</v>
      </c>
      <c r="AA25" s="130">
        <v>6</v>
      </c>
      <c r="AB25" s="130">
        <v>7</v>
      </c>
      <c r="AC25" s="130">
        <v>6</v>
      </c>
      <c r="AD25" s="130">
        <v>7</v>
      </c>
      <c r="AE25" s="12">
        <v>7</v>
      </c>
      <c r="AF25" s="60">
        <f t="shared" si="3"/>
        <v>6.85</v>
      </c>
      <c r="AG25" s="43">
        <v>19</v>
      </c>
      <c r="AH25" s="1">
        <v>21</v>
      </c>
      <c r="AI25" s="2" t="s">
        <v>9</v>
      </c>
      <c r="AJ25" s="2" t="s">
        <v>31</v>
      </c>
      <c r="AK25" s="2"/>
      <c r="AL25" s="130">
        <v>7</v>
      </c>
      <c r="AM25" s="130">
        <v>6</v>
      </c>
      <c r="AN25" s="130">
        <v>7</v>
      </c>
      <c r="AO25" s="130">
        <v>4</v>
      </c>
      <c r="AP25" s="34">
        <f t="shared" si="4"/>
        <v>4.8</v>
      </c>
      <c r="AQ25" s="130">
        <v>8</v>
      </c>
      <c r="AR25" s="130">
        <v>8</v>
      </c>
      <c r="AS25" s="130">
        <v>7</v>
      </c>
      <c r="AT25" s="147">
        <v>8</v>
      </c>
      <c r="AU25" s="60">
        <f t="shared" si="5"/>
        <v>7.8999999999999995</v>
      </c>
      <c r="AV25" s="43">
        <v>19</v>
      </c>
      <c r="AW25" s="1">
        <v>21</v>
      </c>
      <c r="AX25" s="2" t="s">
        <v>9</v>
      </c>
      <c r="AY25" s="2" t="s">
        <v>31</v>
      </c>
      <c r="AZ25" s="2"/>
      <c r="BA25" s="130">
        <v>7</v>
      </c>
      <c r="BB25" s="130">
        <v>7</v>
      </c>
      <c r="BC25" s="130">
        <v>7</v>
      </c>
      <c r="BD25" s="130">
        <v>6</v>
      </c>
      <c r="BE25" s="34">
        <f t="shared" si="6"/>
        <v>6.299999999999999</v>
      </c>
      <c r="BF25" s="121">
        <v>10</v>
      </c>
      <c r="BG25" s="43">
        <v>19</v>
      </c>
      <c r="BH25" s="1">
        <v>21</v>
      </c>
      <c r="BI25" s="2" t="s">
        <v>9</v>
      </c>
      <c r="BJ25" s="2" t="s">
        <v>31</v>
      </c>
      <c r="BK25" s="2"/>
      <c r="BL25" s="35"/>
      <c r="BM25" s="35"/>
      <c r="BN25" s="35"/>
      <c r="BO25" s="34"/>
      <c r="BP25" s="173">
        <f t="shared" si="7"/>
        <v>6.77</v>
      </c>
      <c r="BQ25" s="174" t="str">
        <f t="shared" si="8"/>
        <v>TB Kh¸</v>
      </c>
    </row>
    <row r="26" spans="1:69" ht="12.75">
      <c r="A26" s="43">
        <v>20</v>
      </c>
      <c r="B26" s="1">
        <v>22</v>
      </c>
      <c r="C26" s="2" t="s">
        <v>32</v>
      </c>
      <c r="D26" s="2" t="s">
        <v>33</v>
      </c>
      <c r="E26" s="2"/>
      <c r="F26" s="112">
        <v>7</v>
      </c>
      <c r="G26" s="112">
        <v>7</v>
      </c>
      <c r="H26" s="112">
        <v>10</v>
      </c>
      <c r="I26" s="35">
        <v>9</v>
      </c>
      <c r="J26" s="167">
        <f t="shared" si="1"/>
        <v>8.7</v>
      </c>
      <c r="K26" s="113">
        <v>10</v>
      </c>
      <c r="L26" s="113">
        <v>7</v>
      </c>
      <c r="M26" s="113">
        <v>8</v>
      </c>
      <c r="N26" s="118">
        <v>7</v>
      </c>
      <c r="O26" s="141">
        <v>6</v>
      </c>
      <c r="P26" s="142">
        <f t="shared" si="2"/>
        <v>6.6</v>
      </c>
      <c r="Q26" s="43">
        <v>20</v>
      </c>
      <c r="R26" s="1">
        <v>22</v>
      </c>
      <c r="S26" s="2" t="s">
        <v>32</v>
      </c>
      <c r="T26" s="2" t="s">
        <v>33</v>
      </c>
      <c r="U26" s="2"/>
      <c r="V26" s="128">
        <v>8</v>
      </c>
      <c r="W26" s="128">
        <v>7</v>
      </c>
      <c r="X26" s="128">
        <v>7</v>
      </c>
      <c r="Y26" s="129">
        <v>8</v>
      </c>
      <c r="Z26" s="34">
        <f t="shared" si="9"/>
        <v>7.799999999999999</v>
      </c>
      <c r="AA26" s="130">
        <v>7</v>
      </c>
      <c r="AB26" s="130">
        <v>6</v>
      </c>
      <c r="AC26" s="130">
        <v>6</v>
      </c>
      <c r="AD26" s="130">
        <v>7</v>
      </c>
      <c r="AE26" s="12">
        <v>7</v>
      </c>
      <c r="AF26" s="60">
        <f t="shared" si="3"/>
        <v>6.85</v>
      </c>
      <c r="AG26" s="43">
        <v>20</v>
      </c>
      <c r="AH26" s="1">
        <v>22</v>
      </c>
      <c r="AI26" s="2" t="s">
        <v>32</v>
      </c>
      <c r="AJ26" s="2" t="s">
        <v>33</v>
      </c>
      <c r="AK26" s="2"/>
      <c r="AL26" s="130">
        <v>9</v>
      </c>
      <c r="AM26" s="130">
        <v>8</v>
      </c>
      <c r="AN26" s="130">
        <v>8</v>
      </c>
      <c r="AO26" s="130">
        <v>7</v>
      </c>
      <c r="AP26" s="34">
        <f t="shared" si="4"/>
        <v>7.3999999999999995</v>
      </c>
      <c r="AQ26" s="130">
        <v>7</v>
      </c>
      <c r="AR26" s="130">
        <v>7</v>
      </c>
      <c r="AS26" s="130">
        <v>8</v>
      </c>
      <c r="AT26" s="147">
        <v>8</v>
      </c>
      <c r="AU26" s="60">
        <f t="shared" si="5"/>
        <v>7.799999999999999</v>
      </c>
      <c r="AV26" s="43">
        <v>20</v>
      </c>
      <c r="AW26" s="1">
        <v>22</v>
      </c>
      <c r="AX26" s="2" t="s">
        <v>32</v>
      </c>
      <c r="AY26" s="2" t="s">
        <v>33</v>
      </c>
      <c r="AZ26" s="2"/>
      <c r="BA26" s="130">
        <v>7</v>
      </c>
      <c r="BB26" s="130">
        <v>8</v>
      </c>
      <c r="BC26" s="130">
        <v>7</v>
      </c>
      <c r="BD26" s="130">
        <v>8</v>
      </c>
      <c r="BE26" s="34">
        <f t="shared" si="6"/>
        <v>7.799999999999999</v>
      </c>
      <c r="BF26" s="121">
        <v>10</v>
      </c>
      <c r="BG26" s="43">
        <v>20</v>
      </c>
      <c r="BH26" s="1">
        <v>22</v>
      </c>
      <c r="BI26" s="2" t="s">
        <v>32</v>
      </c>
      <c r="BJ26" s="2" t="s">
        <v>33</v>
      </c>
      <c r="BK26" s="2"/>
      <c r="BL26" s="35"/>
      <c r="BM26" s="35"/>
      <c r="BN26" s="35"/>
      <c r="BO26" s="34"/>
      <c r="BP26" s="173">
        <f t="shared" si="7"/>
        <v>7.69</v>
      </c>
      <c r="BQ26" s="174" t="str">
        <f t="shared" si="8"/>
        <v>Kh¸</v>
      </c>
    </row>
    <row r="27" spans="1:69" ht="12.75">
      <c r="A27" s="43">
        <v>21</v>
      </c>
      <c r="B27" s="1">
        <v>23</v>
      </c>
      <c r="C27" s="2" t="s">
        <v>34</v>
      </c>
      <c r="D27" s="2" t="s">
        <v>35</v>
      </c>
      <c r="E27" s="2"/>
      <c r="F27" s="112">
        <v>8</v>
      </c>
      <c r="G27" s="112">
        <v>8</v>
      </c>
      <c r="H27" s="112">
        <v>10</v>
      </c>
      <c r="I27" s="35">
        <v>9</v>
      </c>
      <c r="J27" s="167">
        <f t="shared" si="1"/>
        <v>8.899999999999999</v>
      </c>
      <c r="K27" s="113">
        <v>10</v>
      </c>
      <c r="L27" s="113">
        <v>8</v>
      </c>
      <c r="M27" s="113">
        <v>8</v>
      </c>
      <c r="N27" s="118">
        <v>7</v>
      </c>
      <c r="O27" s="141">
        <v>7</v>
      </c>
      <c r="P27" s="142">
        <f t="shared" si="2"/>
        <v>7.375</v>
      </c>
      <c r="Q27" s="43">
        <v>21</v>
      </c>
      <c r="R27" s="1">
        <v>23</v>
      </c>
      <c r="S27" s="2" t="s">
        <v>34</v>
      </c>
      <c r="T27" s="2" t="s">
        <v>35</v>
      </c>
      <c r="U27" s="2"/>
      <c r="V27" s="128">
        <v>9</v>
      </c>
      <c r="W27" s="128">
        <v>9</v>
      </c>
      <c r="X27" s="128">
        <v>9</v>
      </c>
      <c r="Y27" s="129">
        <v>9</v>
      </c>
      <c r="Z27" s="34">
        <f t="shared" si="9"/>
        <v>9</v>
      </c>
      <c r="AA27" s="130">
        <v>6</v>
      </c>
      <c r="AB27" s="130">
        <v>7</v>
      </c>
      <c r="AC27" s="130">
        <v>6</v>
      </c>
      <c r="AD27" s="130">
        <v>8</v>
      </c>
      <c r="AE27" s="12">
        <v>7</v>
      </c>
      <c r="AF27" s="60">
        <f t="shared" si="3"/>
        <v>6.924999999999999</v>
      </c>
      <c r="AG27" s="43">
        <v>21</v>
      </c>
      <c r="AH27" s="1">
        <v>23</v>
      </c>
      <c r="AI27" s="2" t="s">
        <v>34</v>
      </c>
      <c r="AJ27" s="2" t="s">
        <v>35</v>
      </c>
      <c r="AK27" s="2"/>
      <c r="AL27" s="130">
        <v>9</v>
      </c>
      <c r="AM27" s="130">
        <v>8</v>
      </c>
      <c r="AN27" s="130">
        <v>9</v>
      </c>
      <c r="AO27" s="130">
        <v>8</v>
      </c>
      <c r="AP27" s="34">
        <f t="shared" si="4"/>
        <v>8.2</v>
      </c>
      <c r="AQ27" s="130">
        <v>7</v>
      </c>
      <c r="AR27" s="130">
        <v>8</v>
      </c>
      <c r="AS27" s="130">
        <v>7</v>
      </c>
      <c r="AT27" s="147">
        <v>9</v>
      </c>
      <c r="AU27" s="60">
        <f t="shared" si="5"/>
        <v>8.5</v>
      </c>
      <c r="AV27" s="43">
        <v>21</v>
      </c>
      <c r="AW27" s="1">
        <v>23</v>
      </c>
      <c r="AX27" s="2" t="s">
        <v>34</v>
      </c>
      <c r="AY27" s="2" t="s">
        <v>35</v>
      </c>
      <c r="AZ27" s="2"/>
      <c r="BA27" s="130">
        <v>9</v>
      </c>
      <c r="BB27" s="130">
        <v>7</v>
      </c>
      <c r="BC27" s="130">
        <v>8</v>
      </c>
      <c r="BD27" s="130">
        <v>8</v>
      </c>
      <c r="BE27" s="34">
        <f t="shared" si="6"/>
        <v>8</v>
      </c>
      <c r="BF27" s="121">
        <v>10</v>
      </c>
      <c r="BG27" s="43">
        <v>21</v>
      </c>
      <c r="BH27" s="1">
        <v>23</v>
      </c>
      <c r="BI27" s="2" t="s">
        <v>34</v>
      </c>
      <c r="BJ27" s="2" t="s">
        <v>35</v>
      </c>
      <c r="BK27" s="2"/>
      <c r="BL27" s="35"/>
      <c r="BM27" s="35"/>
      <c r="BN27" s="35"/>
      <c r="BO27" s="34"/>
      <c r="BP27" s="173">
        <f t="shared" si="7"/>
        <v>8.2</v>
      </c>
      <c r="BQ27" s="174" t="str">
        <f t="shared" si="8"/>
        <v>Giái</v>
      </c>
    </row>
    <row r="28" spans="1:69" ht="12.75">
      <c r="A28" s="43">
        <v>22</v>
      </c>
      <c r="B28" s="1">
        <v>24</v>
      </c>
      <c r="C28" s="2" t="s">
        <v>9</v>
      </c>
      <c r="D28" s="2" t="s">
        <v>37</v>
      </c>
      <c r="E28" s="2"/>
      <c r="F28" s="112">
        <v>7</v>
      </c>
      <c r="G28" s="112">
        <v>8</v>
      </c>
      <c r="H28" s="112">
        <v>8</v>
      </c>
      <c r="I28" s="35">
        <v>8</v>
      </c>
      <c r="J28" s="167">
        <f t="shared" si="1"/>
        <v>7.8999999999999995</v>
      </c>
      <c r="K28" s="113">
        <v>4</v>
      </c>
      <c r="L28" s="113">
        <v>7</v>
      </c>
      <c r="M28" s="113">
        <v>8</v>
      </c>
      <c r="N28" s="118">
        <v>8</v>
      </c>
      <c r="O28" s="141">
        <v>6</v>
      </c>
      <c r="P28" s="142">
        <f t="shared" si="2"/>
        <v>6.225</v>
      </c>
      <c r="Q28" s="43">
        <v>22</v>
      </c>
      <c r="R28" s="1">
        <v>24</v>
      </c>
      <c r="S28" s="2" t="s">
        <v>9</v>
      </c>
      <c r="T28" s="2" t="s">
        <v>37</v>
      </c>
      <c r="U28" s="2"/>
      <c r="V28" s="128">
        <v>7</v>
      </c>
      <c r="W28" s="128">
        <v>7</v>
      </c>
      <c r="X28" s="128">
        <v>7</v>
      </c>
      <c r="Y28" s="129">
        <v>6</v>
      </c>
      <c r="Z28" s="34">
        <f t="shared" si="9"/>
        <v>6.299999999999999</v>
      </c>
      <c r="AA28" s="130">
        <v>7</v>
      </c>
      <c r="AB28" s="130">
        <v>7</v>
      </c>
      <c r="AC28" s="130">
        <v>6</v>
      </c>
      <c r="AD28" s="130">
        <v>7</v>
      </c>
      <c r="AE28" s="12">
        <v>7</v>
      </c>
      <c r="AF28" s="60">
        <f t="shared" si="3"/>
        <v>6.924999999999999</v>
      </c>
      <c r="AG28" s="43">
        <v>22</v>
      </c>
      <c r="AH28" s="1">
        <v>24</v>
      </c>
      <c r="AI28" s="2" t="s">
        <v>9</v>
      </c>
      <c r="AJ28" s="2" t="s">
        <v>37</v>
      </c>
      <c r="AK28" s="2"/>
      <c r="AL28" s="130">
        <v>7</v>
      </c>
      <c r="AM28" s="130">
        <v>8</v>
      </c>
      <c r="AN28" s="130">
        <v>8</v>
      </c>
      <c r="AO28" s="130">
        <v>8</v>
      </c>
      <c r="AP28" s="34">
        <f t="shared" si="4"/>
        <v>7.8999999999999995</v>
      </c>
      <c r="AQ28" s="130">
        <v>7</v>
      </c>
      <c r="AR28" s="130">
        <v>8</v>
      </c>
      <c r="AS28" s="130">
        <v>8</v>
      </c>
      <c r="AT28" s="147">
        <v>9</v>
      </c>
      <c r="AU28" s="60">
        <f t="shared" si="5"/>
        <v>8.6</v>
      </c>
      <c r="AV28" s="43">
        <v>22</v>
      </c>
      <c r="AW28" s="1">
        <v>24</v>
      </c>
      <c r="AX28" s="2" t="s">
        <v>9</v>
      </c>
      <c r="AY28" s="2" t="s">
        <v>37</v>
      </c>
      <c r="AZ28" s="2"/>
      <c r="BA28" s="130">
        <v>8</v>
      </c>
      <c r="BB28" s="130">
        <v>8</v>
      </c>
      <c r="BC28" s="130">
        <v>7</v>
      </c>
      <c r="BD28" s="130">
        <v>8</v>
      </c>
      <c r="BE28" s="34">
        <f t="shared" si="6"/>
        <v>7.8999999999999995</v>
      </c>
      <c r="BF28" s="121">
        <v>9</v>
      </c>
      <c r="BG28" s="43">
        <v>22</v>
      </c>
      <c r="BH28" s="1">
        <v>24</v>
      </c>
      <c r="BI28" s="2" t="s">
        <v>9</v>
      </c>
      <c r="BJ28" s="2" t="s">
        <v>37</v>
      </c>
      <c r="BK28" s="2"/>
      <c r="BL28" s="35"/>
      <c r="BM28" s="35"/>
      <c r="BN28" s="35"/>
      <c r="BO28" s="34"/>
      <c r="BP28" s="173">
        <f t="shared" si="7"/>
        <v>7.46</v>
      </c>
      <c r="BQ28" s="174" t="str">
        <f t="shared" si="8"/>
        <v>Kh¸</v>
      </c>
    </row>
    <row r="29" spans="1:69" ht="12.75">
      <c r="A29" s="43">
        <v>23</v>
      </c>
      <c r="B29" s="1">
        <v>25</v>
      </c>
      <c r="C29" s="2" t="s">
        <v>38</v>
      </c>
      <c r="D29" s="2" t="s">
        <v>30</v>
      </c>
      <c r="E29" s="2"/>
      <c r="F29" s="112">
        <v>10</v>
      </c>
      <c r="G29" s="112">
        <v>9</v>
      </c>
      <c r="H29" s="112">
        <v>8</v>
      </c>
      <c r="I29" s="35">
        <v>0</v>
      </c>
      <c r="J29" s="167">
        <f t="shared" si="1"/>
        <v>2.6999999999999997</v>
      </c>
      <c r="K29" s="113">
        <v>6</v>
      </c>
      <c r="L29" s="113">
        <v>6</v>
      </c>
      <c r="M29" s="113">
        <v>6</v>
      </c>
      <c r="N29" s="118">
        <v>8</v>
      </c>
      <c r="O29" s="141">
        <v>7</v>
      </c>
      <c r="P29" s="142">
        <f t="shared" si="2"/>
        <v>6.85</v>
      </c>
      <c r="Q29" s="43">
        <v>23</v>
      </c>
      <c r="R29" s="1">
        <v>25</v>
      </c>
      <c r="S29" s="2" t="s">
        <v>38</v>
      </c>
      <c r="T29" s="2" t="s">
        <v>30</v>
      </c>
      <c r="U29" s="2"/>
      <c r="V29" s="128">
        <v>7</v>
      </c>
      <c r="W29" s="128">
        <v>7</v>
      </c>
      <c r="X29" s="128">
        <v>7</v>
      </c>
      <c r="Y29" s="129">
        <v>0</v>
      </c>
      <c r="Z29" s="34">
        <f t="shared" si="9"/>
        <v>2.1</v>
      </c>
      <c r="AA29" s="130">
        <v>5</v>
      </c>
      <c r="AB29" s="130">
        <v>7</v>
      </c>
      <c r="AC29" s="130">
        <v>6</v>
      </c>
      <c r="AD29" s="130">
        <v>7</v>
      </c>
      <c r="AE29" s="12">
        <v>7</v>
      </c>
      <c r="AF29" s="60">
        <f t="shared" si="3"/>
        <v>6.7749999999999995</v>
      </c>
      <c r="AG29" s="43">
        <v>23</v>
      </c>
      <c r="AH29" s="1">
        <v>25</v>
      </c>
      <c r="AI29" s="2" t="s">
        <v>38</v>
      </c>
      <c r="AJ29" s="2" t="s">
        <v>30</v>
      </c>
      <c r="AK29" s="2"/>
      <c r="AL29" s="130">
        <v>6</v>
      </c>
      <c r="AM29" s="130">
        <v>7</v>
      </c>
      <c r="AN29" s="130">
        <v>7</v>
      </c>
      <c r="AO29" s="130">
        <v>9</v>
      </c>
      <c r="AP29" s="34">
        <f t="shared" si="4"/>
        <v>8.3</v>
      </c>
      <c r="AQ29" s="130">
        <v>7</v>
      </c>
      <c r="AR29" s="130">
        <v>7</v>
      </c>
      <c r="AS29" s="130">
        <v>8</v>
      </c>
      <c r="AT29" s="147">
        <v>8</v>
      </c>
      <c r="AU29" s="60">
        <f t="shared" si="5"/>
        <v>7.799999999999999</v>
      </c>
      <c r="AV29" s="43">
        <v>23</v>
      </c>
      <c r="AW29" s="1">
        <v>25</v>
      </c>
      <c r="AX29" s="2" t="s">
        <v>38</v>
      </c>
      <c r="AY29" s="2" t="s">
        <v>30</v>
      </c>
      <c r="AZ29" s="2"/>
      <c r="BA29" s="130">
        <v>7</v>
      </c>
      <c r="BB29" s="130">
        <v>8</v>
      </c>
      <c r="BC29" s="130">
        <v>8</v>
      </c>
      <c r="BD29" s="130"/>
      <c r="BE29" s="34">
        <f t="shared" si="6"/>
        <v>2.3</v>
      </c>
      <c r="BF29" s="121">
        <v>10</v>
      </c>
      <c r="BG29" s="43">
        <v>23</v>
      </c>
      <c r="BH29" s="1">
        <v>25</v>
      </c>
      <c r="BI29" s="2" t="s">
        <v>38</v>
      </c>
      <c r="BJ29" s="2" t="s">
        <v>30</v>
      </c>
      <c r="BK29" s="2"/>
      <c r="BL29" s="35"/>
      <c r="BM29" s="35"/>
      <c r="BN29" s="35"/>
      <c r="BO29" s="34"/>
      <c r="BP29" s="173">
        <f t="shared" si="7"/>
        <v>5.76</v>
      </c>
      <c r="BQ29" s="174" t="str">
        <f t="shared" si="8"/>
        <v>Trung B×nh</v>
      </c>
    </row>
    <row r="30" spans="1:69" ht="12.75">
      <c r="A30" s="43">
        <v>24</v>
      </c>
      <c r="B30" s="1">
        <v>26</v>
      </c>
      <c r="C30" s="2" t="s">
        <v>39</v>
      </c>
      <c r="D30" s="2" t="s">
        <v>40</v>
      </c>
      <c r="E30" s="2"/>
      <c r="F30" s="112">
        <v>7</v>
      </c>
      <c r="G30" s="112">
        <v>7</v>
      </c>
      <c r="H30" s="112">
        <v>9</v>
      </c>
      <c r="I30" s="35">
        <v>8</v>
      </c>
      <c r="J30" s="167">
        <f t="shared" si="1"/>
        <v>7.8999999999999995</v>
      </c>
      <c r="K30" s="113">
        <v>6</v>
      </c>
      <c r="L30" s="113">
        <v>7</v>
      </c>
      <c r="M30" s="113">
        <v>7</v>
      </c>
      <c r="N30" s="118">
        <v>6</v>
      </c>
      <c r="O30" s="141">
        <v>6</v>
      </c>
      <c r="P30" s="142">
        <f t="shared" si="2"/>
        <v>6.1499999999999995</v>
      </c>
      <c r="Q30" s="43">
        <v>24</v>
      </c>
      <c r="R30" s="1">
        <v>26</v>
      </c>
      <c r="S30" s="2" t="s">
        <v>39</v>
      </c>
      <c r="T30" s="2" t="s">
        <v>40</v>
      </c>
      <c r="U30" s="2"/>
      <c r="V30" s="128">
        <v>7</v>
      </c>
      <c r="W30" s="128">
        <v>7</v>
      </c>
      <c r="X30" s="128">
        <v>7</v>
      </c>
      <c r="Y30" s="129">
        <v>6</v>
      </c>
      <c r="Z30" s="34">
        <f t="shared" si="9"/>
        <v>6.299999999999999</v>
      </c>
      <c r="AA30" s="130">
        <v>5</v>
      </c>
      <c r="AB30" s="130">
        <v>6</v>
      </c>
      <c r="AC30" s="130">
        <v>6</v>
      </c>
      <c r="AD30" s="130">
        <v>7</v>
      </c>
      <c r="AE30" s="12">
        <v>6</v>
      </c>
      <c r="AF30" s="60">
        <f t="shared" si="3"/>
        <v>5.999999999999999</v>
      </c>
      <c r="AG30" s="43">
        <v>24</v>
      </c>
      <c r="AH30" s="1">
        <v>26</v>
      </c>
      <c r="AI30" s="2" t="s">
        <v>39</v>
      </c>
      <c r="AJ30" s="2" t="s">
        <v>40</v>
      </c>
      <c r="AK30" s="2"/>
      <c r="AL30" s="130">
        <v>7</v>
      </c>
      <c r="AM30" s="130">
        <v>7</v>
      </c>
      <c r="AN30" s="130">
        <v>7</v>
      </c>
      <c r="AO30" s="130">
        <v>2</v>
      </c>
      <c r="AP30" s="34">
        <f t="shared" si="4"/>
        <v>3.5</v>
      </c>
      <c r="AQ30" s="130">
        <v>6</v>
      </c>
      <c r="AR30" s="130">
        <v>9</v>
      </c>
      <c r="AS30" s="130">
        <v>8</v>
      </c>
      <c r="AT30" s="147">
        <v>8</v>
      </c>
      <c r="AU30" s="60">
        <f t="shared" si="5"/>
        <v>7.8999999999999995</v>
      </c>
      <c r="AV30" s="43">
        <v>24</v>
      </c>
      <c r="AW30" s="1">
        <v>26</v>
      </c>
      <c r="AX30" s="2" t="s">
        <v>39</v>
      </c>
      <c r="AY30" s="2" t="s">
        <v>40</v>
      </c>
      <c r="AZ30" s="2"/>
      <c r="BA30" s="130">
        <v>7</v>
      </c>
      <c r="BB30" s="130">
        <v>7</v>
      </c>
      <c r="BC30" s="130">
        <v>7</v>
      </c>
      <c r="BD30" s="130">
        <v>8</v>
      </c>
      <c r="BE30" s="34">
        <f t="shared" si="6"/>
        <v>7.699999999999999</v>
      </c>
      <c r="BF30" s="121">
        <v>9</v>
      </c>
      <c r="BG30" s="43">
        <v>24</v>
      </c>
      <c r="BH30" s="1">
        <v>26</v>
      </c>
      <c r="BI30" s="2" t="s">
        <v>39</v>
      </c>
      <c r="BJ30" s="2" t="s">
        <v>40</v>
      </c>
      <c r="BK30" s="2"/>
      <c r="BL30" s="35"/>
      <c r="BM30" s="35"/>
      <c r="BN30" s="35"/>
      <c r="BO30" s="34"/>
      <c r="BP30" s="173">
        <f t="shared" si="7"/>
        <v>6.66</v>
      </c>
      <c r="BQ30" s="174" t="str">
        <f t="shared" si="8"/>
        <v>TB Kh¸</v>
      </c>
    </row>
    <row r="31" spans="1:69" ht="12.75">
      <c r="A31" s="43">
        <v>25</v>
      </c>
      <c r="B31" s="1">
        <v>27</v>
      </c>
      <c r="C31" s="2" t="s">
        <v>41</v>
      </c>
      <c r="D31" s="2" t="s">
        <v>42</v>
      </c>
      <c r="E31" s="2"/>
      <c r="F31" s="112">
        <v>10</v>
      </c>
      <c r="G31" s="112">
        <v>8</v>
      </c>
      <c r="H31" s="112">
        <v>10</v>
      </c>
      <c r="I31" s="35">
        <v>9</v>
      </c>
      <c r="J31" s="167">
        <f t="shared" si="1"/>
        <v>9.1</v>
      </c>
      <c r="K31" s="113">
        <v>10</v>
      </c>
      <c r="L31" s="113">
        <v>8</v>
      </c>
      <c r="M31" s="113">
        <v>7</v>
      </c>
      <c r="N31" s="118">
        <v>7</v>
      </c>
      <c r="O31" s="141">
        <v>7</v>
      </c>
      <c r="P31" s="142">
        <f t="shared" si="2"/>
        <v>7.299999999999999</v>
      </c>
      <c r="Q31" s="43">
        <v>25</v>
      </c>
      <c r="R31" s="1">
        <v>27</v>
      </c>
      <c r="S31" s="2" t="s">
        <v>41</v>
      </c>
      <c r="T31" s="2" t="s">
        <v>42</v>
      </c>
      <c r="U31" s="2"/>
      <c r="V31" s="128">
        <v>8</v>
      </c>
      <c r="W31" s="128">
        <v>8</v>
      </c>
      <c r="X31" s="128">
        <v>8</v>
      </c>
      <c r="Y31" s="129">
        <v>9</v>
      </c>
      <c r="Z31" s="34">
        <f t="shared" si="9"/>
        <v>8.7</v>
      </c>
      <c r="AA31" s="130">
        <v>6</v>
      </c>
      <c r="AB31" s="130">
        <v>7</v>
      </c>
      <c r="AC31" s="130">
        <v>6</v>
      </c>
      <c r="AD31" s="130">
        <v>7</v>
      </c>
      <c r="AE31" s="12">
        <v>7</v>
      </c>
      <c r="AF31" s="60">
        <f t="shared" si="3"/>
        <v>6.85</v>
      </c>
      <c r="AG31" s="43">
        <v>25</v>
      </c>
      <c r="AH31" s="1">
        <v>27</v>
      </c>
      <c r="AI31" s="2" t="s">
        <v>41</v>
      </c>
      <c r="AJ31" s="2" t="s">
        <v>42</v>
      </c>
      <c r="AK31" s="2"/>
      <c r="AL31" s="130">
        <v>7</v>
      </c>
      <c r="AM31" s="130">
        <v>7</v>
      </c>
      <c r="AN31" s="130">
        <v>7</v>
      </c>
      <c r="AO31" s="130">
        <v>7</v>
      </c>
      <c r="AP31" s="34">
        <f t="shared" si="4"/>
        <v>7</v>
      </c>
      <c r="AQ31" s="130">
        <v>7</v>
      </c>
      <c r="AR31" s="130">
        <v>8</v>
      </c>
      <c r="AS31" s="130">
        <v>7</v>
      </c>
      <c r="AT31" s="147">
        <v>9</v>
      </c>
      <c r="AU31" s="60">
        <f t="shared" si="5"/>
        <v>8.5</v>
      </c>
      <c r="AV31" s="43">
        <v>25</v>
      </c>
      <c r="AW31" s="1">
        <v>27</v>
      </c>
      <c r="AX31" s="2" t="s">
        <v>41</v>
      </c>
      <c r="AY31" s="2" t="s">
        <v>42</v>
      </c>
      <c r="AZ31" s="2"/>
      <c r="BA31" s="130">
        <v>7</v>
      </c>
      <c r="BB31" s="130">
        <v>8</v>
      </c>
      <c r="BC31" s="130">
        <v>7</v>
      </c>
      <c r="BD31" s="130">
        <v>8</v>
      </c>
      <c r="BE31" s="34">
        <f t="shared" si="6"/>
        <v>7.799999999999999</v>
      </c>
      <c r="BF31" s="121">
        <v>9</v>
      </c>
      <c r="BG31" s="43">
        <v>25</v>
      </c>
      <c r="BH31" s="1">
        <v>27</v>
      </c>
      <c r="BI31" s="2" t="s">
        <v>41</v>
      </c>
      <c r="BJ31" s="2" t="s">
        <v>42</v>
      </c>
      <c r="BK31" s="2"/>
      <c r="BL31" s="35"/>
      <c r="BM31" s="35"/>
      <c r="BN31" s="35"/>
      <c r="BO31" s="34"/>
      <c r="BP31" s="173">
        <f t="shared" si="7"/>
        <v>7.92</v>
      </c>
      <c r="BQ31" s="174" t="str">
        <f t="shared" si="8"/>
        <v>Kh¸</v>
      </c>
    </row>
    <row r="32" spans="1:69" ht="12.75">
      <c r="A32" s="43">
        <v>26</v>
      </c>
      <c r="B32" s="1">
        <v>28</v>
      </c>
      <c r="C32" s="2" t="s">
        <v>36</v>
      </c>
      <c r="D32" s="2" t="s">
        <v>42</v>
      </c>
      <c r="E32" s="2"/>
      <c r="F32" s="112">
        <v>6</v>
      </c>
      <c r="G32" s="112">
        <v>8</v>
      </c>
      <c r="H32" s="112">
        <v>9</v>
      </c>
      <c r="I32" s="92">
        <v>9</v>
      </c>
      <c r="J32" s="167">
        <f t="shared" si="1"/>
        <v>8.6</v>
      </c>
      <c r="K32" s="113">
        <v>5</v>
      </c>
      <c r="L32" s="113">
        <v>6</v>
      </c>
      <c r="M32" s="113">
        <v>8</v>
      </c>
      <c r="N32" s="118">
        <v>0</v>
      </c>
      <c r="O32" s="141">
        <v>7</v>
      </c>
      <c r="P32" s="142">
        <f t="shared" si="2"/>
        <v>6.324999999999999</v>
      </c>
      <c r="Q32" s="43">
        <v>26</v>
      </c>
      <c r="R32" s="1">
        <v>28</v>
      </c>
      <c r="S32" s="2" t="s">
        <v>36</v>
      </c>
      <c r="T32" s="2" t="s">
        <v>42</v>
      </c>
      <c r="U32" s="2"/>
      <c r="V32" s="128">
        <v>7</v>
      </c>
      <c r="W32" s="128">
        <v>7</v>
      </c>
      <c r="X32" s="128">
        <v>7</v>
      </c>
      <c r="Y32" s="129">
        <v>6</v>
      </c>
      <c r="Z32" s="34">
        <f t="shared" si="9"/>
        <v>6.299999999999999</v>
      </c>
      <c r="AA32" s="130">
        <v>7</v>
      </c>
      <c r="AB32" s="130">
        <v>7</v>
      </c>
      <c r="AC32" s="130">
        <v>7</v>
      </c>
      <c r="AD32" s="130">
        <v>7</v>
      </c>
      <c r="AE32" s="12">
        <v>6</v>
      </c>
      <c r="AF32" s="60">
        <f t="shared" si="3"/>
        <v>6.299999999999999</v>
      </c>
      <c r="AG32" s="43">
        <v>26</v>
      </c>
      <c r="AH32" s="1">
        <v>28</v>
      </c>
      <c r="AI32" s="2" t="s">
        <v>36</v>
      </c>
      <c r="AJ32" s="2" t="s">
        <v>42</v>
      </c>
      <c r="AK32" s="2"/>
      <c r="AL32" s="130">
        <v>7</v>
      </c>
      <c r="AM32" s="130">
        <v>6</v>
      </c>
      <c r="AN32" s="130">
        <v>7</v>
      </c>
      <c r="AO32" s="130">
        <v>4</v>
      </c>
      <c r="AP32" s="34">
        <f t="shared" si="4"/>
        <v>4.8</v>
      </c>
      <c r="AQ32" s="130">
        <v>6</v>
      </c>
      <c r="AR32" s="130">
        <v>9</v>
      </c>
      <c r="AS32" s="130">
        <v>8</v>
      </c>
      <c r="AT32" s="147">
        <v>7</v>
      </c>
      <c r="AU32" s="60">
        <f t="shared" si="5"/>
        <v>7.199999999999999</v>
      </c>
      <c r="AV32" s="43">
        <v>26</v>
      </c>
      <c r="AW32" s="1">
        <v>28</v>
      </c>
      <c r="AX32" s="2" t="s">
        <v>36</v>
      </c>
      <c r="AY32" s="2" t="s">
        <v>42</v>
      </c>
      <c r="AZ32" s="2"/>
      <c r="BA32" s="130">
        <v>7</v>
      </c>
      <c r="BB32" s="130">
        <v>7</v>
      </c>
      <c r="BC32" s="130">
        <v>7</v>
      </c>
      <c r="BD32" s="130">
        <v>8</v>
      </c>
      <c r="BE32" s="34">
        <f t="shared" si="6"/>
        <v>7.699999999999999</v>
      </c>
      <c r="BF32" s="121">
        <v>9</v>
      </c>
      <c r="BG32" s="43">
        <v>26</v>
      </c>
      <c r="BH32" s="1">
        <v>28</v>
      </c>
      <c r="BI32" s="2" t="s">
        <v>36</v>
      </c>
      <c r="BJ32" s="2" t="s">
        <v>42</v>
      </c>
      <c r="BK32" s="2"/>
      <c r="BL32" s="35"/>
      <c r="BM32" s="35"/>
      <c r="BN32" s="35"/>
      <c r="BO32" s="34"/>
      <c r="BP32" s="173">
        <f t="shared" si="7"/>
        <v>6.89</v>
      </c>
      <c r="BQ32" s="174" t="str">
        <f t="shared" si="8"/>
        <v>TB Kh¸</v>
      </c>
    </row>
    <row r="33" spans="1:69" ht="12.75">
      <c r="A33" s="43">
        <v>27</v>
      </c>
      <c r="B33" s="1">
        <v>29</v>
      </c>
      <c r="C33" s="2" t="s">
        <v>43</v>
      </c>
      <c r="D33" s="2" t="s">
        <v>42</v>
      </c>
      <c r="E33" s="2"/>
      <c r="F33" s="112">
        <v>7</v>
      </c>
      <c r="G33" s="112">
        <v>9</v>
      </c>
      <c r="H33" s="112">
        <v>8</v>
      </c>
      <c r="I33" s="35">
        <v>9</v>
      </c>
      <c r="J33" s="167">
        <f t="shared" si="1"/>
        <v>8.7</v>
      </c>
      <c r="K33" s="113">
        <v>5</v>
      </c>
      <c r="L33" s="113">
        <v>6</v>
      </c>
      <c r="M33" s="113">
        <v>9</v>
      </c>
      <c r="N33" s="118">
        <v>8</v>
      </c>
      <c r="O33" s="141">
        <v>6</v>
      </c>
      <c r="P33" s="142">
        <f t="shared" si="2"/>
        <v>6.299999999999999</v>
      </c>
      <c r="Q33" s="43">
        <v>27</v>
      </c>
      <c r="R33" s="1">
        <v>29</v>
      </c>
      <c r="S33" s="2" t="s">
        <v>43</v>
      </c>
      <c r="T33" s="2" t="s">
        <v>42</v>
      </c>
      <c r="U33" s="2"/>
      <c r="V33" s="128">
        <v>7</v>
      </c>
      <c r="W33" s="128">
        <v>7</v>
      </c>
      <c r="X33" s="128">
        <v>7</v>
      </c>
      <c r="Y33" s="129">
        <v>9</v>
      </c>
      <c r="Z33" s="34">
        <f t="shared" si="9"/>
        <v>8.4</v>
      </c>
      <c r="AA33" s="130">
        <v>6</v>
      </c>
      <c r="AB33" s="130">
        <v>7</v>
      </c>
      <c r="AC33" s="130">
        <v>6</v>
      </c>
      <c r="AD33" s="130">
        <v>7</v>
      </c>
      <c r="AE33" s="12">
        <v>7</v>
      </c>
      <c r="AF33" s="60">
        <f t="shared" si="3"/>
        <v>6.85</v>
      </c>
      <c r="AG33" s="43">
        <v>27</v>
      </c>
      <c r="AH33" s="1">
        <v>29</v>
      </c>
      <c r="AI33" s="2" t="s">
        <v>43</v>
      </c>
      <c r="AJ33" s="2" t="s">
        <v>42</v>
      </c>
      <c r="AK33" s="2"/>
      <c r="AL33" s="130">
        <v>8</v>
      </c>
      <c r="AM33" s="130">
        <v>8</v>
      </c>
      <c r="AN33" s="130">
        <v>8</v>
      </c>
      <c r="AO33" s="130">
        <v>7</v>
      </c>
      <c r="AP33" s="34">
        <f t="shared" si="4"/>
        <v>7.299999999999999</v>
      </c>
      <c r="AQ33" s="130">
        <v>9</v>
      </c>
      <c r="AR33" s="130">
        <v>8</v>
      </c>
      <c r="AS33" s="130">
        <v>8</v>
      </c>
      <c r="AT33" s="147">
        <v>8</v>
      </c>
      <c r="AU33" s="60">
        <f t="shared" si="5"/>
        <v>8.1</v>
      </c>
      <c r="AV33" s="43">
        <v>27</v>
      </c>
      <c r="AW33" s="1">
        <v>29</v>
      </c>
      <c r="AX33" s="2" t="s">
        <v>43</v>
      </c>
      <c r="AY33" s="2" t="s">
        <v>42</v>
      </c>
      <c r="AZ33" s="2"/>
      <c r="BA33" s="130">
        <v>8</v>
      </c>
      <c r="BB33" s="130">
        <v>8</v>
      </c>
      <c r="BC33" s="130">
        <v>7</v>
      </c>
      <c r="BD33" s="130">
        <v>8</v>
      </c>
      <c r="BE33" s="34">
        <f t="shared" si="6"/>
        <v>7.8999999999999995</v>
      </c>
      <c r="BF33" s="121">
        <v>10</v>
      </c>
      <c r="BG33" s="43">
        <v>27</v>
      </c>
      <c r="BH33" s="1">
        <v>29</v>
      </c>
      <c r="BI33" s="2" t="s">
        <v>43</v>
      </c>
      <c r="BJ33" s="2" t="s">
        <v>42</v>
      </c>
      <c r="BK33" s="2"/>
      <c r="BL33" s="35"/>
      <c r="BM33" s="35"/>
      <c r="BN33" s="35"/>
      <c r="BO33" s="34"/>
      <c r="BP33" s="173">
        <f t="shared" si="7"/>
        <v>7.75</v>
      </c>
      <c r="BQ33" s="174" t="str">
        <f t="shared" si="8"/>
        <v>Kh¸</v>
      </c>
    </row>
    <row r="34" spans="1:69" ht="12.75">
      <c r="A34" s="43">
        <v>28</v>
      </c>
      <c r="B34" s="1">
        <v>31</v>
      </c>
      <c r="C34" s="2" t="s">
        <v>17</v>
      </c>
      <c r="D34" s="2" t="s">
        <v>44</v>
      </c>
      <c r="E34" s="2"/>
      <c r="F34" s="112">
        <v>7</v>
      </c>
      <c r="G34" s="112">
        <v>7</v>
      </c>
      <c r="H34" s="112">
        <v>10</v>
      </c>
      <c r="I34" s="35">
        <v>9</v>
      </c>
      <c r="J34" s="167">
        <f t="shared" si="1"/>
        <v>8.7</v>
      </c>
      <c r="K34" s="113">
        <v>5</v>
      </c>
      <c r="L34" s="113">
        <v>6</v>
      </c>
      <c r="M34" s="113">
        <v>7</v>
      </c>
      <c r="N34" s="118">
        <v>6</v>
      </c>
      <c r="O34" s="141">
        <v>7</v>
      </c>
      <c r="P34" s="142">
        <f t="shared" si="2"/>
        <v>6.699999999999999</v>
      </c>
      <c r="Q34" s="43">
        <v>28</v>
      </c>
      <c r="R34" s="1">
        <v>31</v>
      </c>
      <c r="S34" s="2" t="s">
        <v>17</v>
      </c>
      <c r="T34" s="2" t="s">
        <v>44</v>
      </c>
      <c r="U34" s="2"/>
      <c r="V34" s="128">
        <v>7</v>
      </c>
      <c r="W34" s="128">
        <v>7</v>
      </c>
      <c r="X34" s="128">
        <v>7</v>
      </c>
      <c r="Y34" s="129">
        <v>8</v>
      </c>
      <c r="Z34" s="34">
        <f t="shared" si="9"/>
        <v>7.699999999999999</v>
      </c>
      <c r="AA34" s="130">
        <v>6</v>
      </c>
      <c r="AB34" s="130">
        <v>7</v>
      </c>
      <c r="AC34" s="130">
        <v>6</v>
      </c>
      <c r="AD34" s="130">
        <v>7</v>
      </c>
      <c r="AE34" s="12">
        <v>6</v>
      </c>
      <c r="AF34" s="60">
        <f t="shared" si="3"/>
        <v>6.1499999999999995</v>
      </c>
      <c r="AG34" s="43">
        <v>28</v>
      </c>
      <c r="AH34" s="1">
        <v>31</v>
      </c>
      <c r="AI34" s="2" t="s">
        <v>17</v>
      </c>
      <c r="AJ34" s="2" t="s">
        <v>44</v>
      </c>
      <c r="AK34" s="2"/>
      <c r="AL34" s="130">
        <v>8</v>
      </c>
      <c r="AM34" s="130">
        <v>7</v>
      </c>
      <c r="AN34" s="130">
        <v>8</v>
      </c>
      <c r="AO34" s="130">
        <v>8</v>
      </c>
      <c r="AP34" s="34">
        <f t="shared" si="4"/>
        <v>7.8999999999999995</v>
      </c>
      <c r="AQ34" s="130">
        <v>7</v>
      </c>
      <c r="AR34" s="130">
        <v>8</v>
      </c>
      <c r="AS34" s="130">
        <v>9</v>
      </c>
      <c r="AT34" s="147">
        <v>8</v>
      </c>
      <c r="AU34" s="60">
        <f t="shared" si="5"/>
        <v>8</v>
      </c>
      <c r="AV34" s="43">
        <v>28</v>
      </c>
      <c r="AW34" s="1">
        <v>31</v>
      </c>
      <c r="AX34" s="2" t="s">
        <v>17</v>
      </c>
      <c r="AY34" s="2" t="s">
        <v>44</v>
      </c>
      <c r="AZ34" s="2"/>
      <c r="BA34" s="130">
        <v>7</v>
      </c>
      <c r="BB34" s="130">
        <v>8</v>
      </c>
      <c r="BC34" s="130">
        <v>7</v>
      </c>
      <c r="BD34" s="130">
        <v>8</v>
      </c>
      <c r="BE34" s="34">
        <f t="shared" si="6"/>
        <v>7.799999999999999</v>
      </c>
      <c r="BF34" s="121">
        <v>9</v>
      </c>
      <c r="BG34" s="43">
        <v>28</v>
      </c>
      <c r="BH34" s="1">
        <v>31</v>
      </c>
      <c r="BI34" s="2" t="s">
        <v>17</v>
      </c>
      <c r="BJ34" s="2" t="s">
        <v>44</v>
      </c>
      <c r="BK34" s="2"/>
      <c r="BL34" s="35"/>
      <c r="BM34" s="35"/>
      <c r="BN34" s="35"/>
      <c r="BO34" s="34"/>
      <c r="BP34" s="173">
        <f t="shared" si="7"/>
        <v>7.59</v>
      </c>
      <c r="BQ34" s="174" t="str">
        <f t="shared" si="8"/>
        <v>Kh¸</v>
      </c>
    </row>
    <row r="35" spans="1:69" ht="12.75">
      <c r="A35" s="43">
        <v>29</v>
      </c>
      <c r="B35" s="1">
        <v>32</v>
      </c>
      <c r="C35" s="2" t="s">
        <v>45</v>
      </c>
      <c r="D35" s="2" t="s">
        <v>46</v>
      </c>
      <c r="E35" s="2"/>
      <c r="F35" s="112">
        <v>7</v>
      </c>
      <c r="G35" s="112">
        <v>8</v>
      </c>
      <c r="H35" s="113">
        <v>5</v>
      </c>
      <c r="I35" s="35">
        <v>10</v>
      </c>
      <c r="J35" s="167">
        <f t="shared" si="1"/>
        <v>9</v>
      </c>
      <c r="K35" s="113">
        <v>10</v>
      </c>
      <c r="L35" s="113">
        <v>7</v>
      </c>
      <c r="M35" s="113">
        <v>7</v>
      </c>
      <c r="N35" s="118">
        <v>8</v>
      </c>
      <c r="O35" s="141">
        <v>6</v>
      </c>
      <c r="P35" s="142">
        <f t="shared" si="2"/>
        <v>6.6</v>
      </c>
      <c r="Q35" s="43">
        <v>29</v>
      </c>
      <c r="R35" s="1">
        <v>32</v>
      </c>
      <c r="S35" s="2" t="s">
        <v>45</v>
      </c>
      <c r="T35" s="2" t="s">
        <v>46</v>
      </c>
      <c r="U35" s="2"/>
      <c r="V35" s="128">
        <v>8</v>
      </c>
      <c r="W35" s="128">
        <v>8</v>
      </c>
      <c r="X35" s="130">
        <v>8</v>
      </c>
      <c r="Y35" s="131">
        <v>8</v>
      </c>
      <c r="Z35" s="34">
        <f t="shared" si="9"/>
        <v>8</v>
      </c>
      <c r="AA35" s="130">
        <v>7</v>
      </c>
      <c r="AB35" s="130">
        <v>7</v>
      </c>
      <c r="AC35" s="130">
        <v>6</v>
      </c>
      <c r="AD35" s="130">
        <v>8</v>
      </c>
      <c r="AE35" s="12">
        <v>8</v>
      </c>
      <c r="AF35" s="60">
        <f t="shared" si="3"/>
        <v>7.699999999999999</v>
      </c>
      <c r="AG35" s="43">
        <v>29</v>
      </c>
      <c r="AH35" s="1">
        <v>32</v>
      </c>
      <c r="AI35" s="2" t="s">
        <v>45</v>
      </c>
      <c r="AJ35" s="2" t="s">
        <v>46</v>
      </c>
      <c r="AK35" s="2"/>
      <c r="AL35" s="130">
        <v>8</v>
      </c>
      <c r="AM35" s="130">
        <v>8</v>
      </c>
      <c r="AN35" s="130">
        <v>8</v>
      </c>
      <c r="AO35" s="130">
        <v>7</v>
      </c>
      <c r="AP35" s="34">
        <f t="shared" si="4"/>
        <v>7.299999999999999</v>
      </c>
      <c r="AQ35" s="130">
        <v>8</v>
      </c>
      <c r="AR35" s="130">
        <v>7</v>
      </c>
      <c r="AS35" s="130">
        <v>8</v>
      </c>
      <c r="AT35" s="147">
        <v>8</v>
      </c>
      <c r="AU35" s="60">
        <f t="shared" si="5"/>
        <v>7.8999999999999995</v>
      </c>
      <c r="AV35" s="43">
        <v>29</v>
      </c>
      <c r="AW35" s="1">
        <v>32</v>
      </c>
      <c r="AX35" s="2" t="s">
        <v>45</v>
      </c>
      <c r="AY35" s="2" t="s">
        <v>46</v>
      </c>
      <c r="AZ35" s="2"/>
      <c r="BA35" s="130">
        <v>8</v>
      </c>
      <c r="BB35" s="130">
        <v>8</v>
      </c>
      <c r="BC35" s="130">
        <v>7</v>
      </c>
      <c r="BD35" s="130">
        <v>8</v>
      </c>
      <c r="BE35" s="34">
        <f t="shared" si="6"/>
        <v>7.8999999999999995</v>
      </c>
      <c r="BF35" s="121">
        <v>10</v>
      </c>
      <c r="BG35" s="43">
        <v>29</v>
      </c>
      <c r="BH35" s="1">
        <v>32</v>
      </c>
      <c r="BI35" s="2" t="s">
        <v>45</v>
      </c>
      <c r="BJ35" s="2" t="s">
        <v>46</v>
      </c>
      <c r="BK35" s="2"/>
      <c r="BL35" s="35"/>
      <c r="BM35" s="35"/>
      <c r="BN35" s="35"/>
      <c r="BO35" s="34"/>
      <c r="BP35" s="173">
        <f t="shared" si="7"/>
        <v>7.9</v>
      </c>
      <c r="BQ35" s="174" t="str">
        <f t="shared" si="8"/>
        <v>Kh¸</v>
      </c>
    </row>
    <row r="36" spans="1:69" ht="14.25">
      <c r="A36" s="43">
        <v>30</v>
      </c>
      <c r="B36" s="1">
        <v>33</v>
      </c>
      <c r="C36" s="2" t="s">
        <v>47</v>
      </c>
      <c r="D36" s="37" t="s">
        <v>82</v>
      </c>
      <c r="E36" s="2"/>
      <c r="F36" s="112">
        <v>8</v>
      </c>
      <c r="G36" s="112">
        <v>7</v>
      </c>
      <c r="H36" s="112">
        <v>5</v>
      </c>
      <c r="I36" s="35">
        <v>7</v>
      </c>
      <c r="J36" s="167">
        <f t="shared" si="1"/>
        <v>6.8999999999999995</v>
      </c>
      <c r="K36" s="113">
        <v>7</v>
      </c>
      <c r="L36" s="113">
        <v>7</v>
      </c>
      <c r="M36" s="113">
        <v>6</v>
      </c>
      <c r="N36" s="118">
        <v>7</v>
      </c>
      <c r="O36" s="141">
        <v>7</v>
      </c>
      <c r="P36" s="142">
        <f t="shared" si="2"/>
        <v>6.924999999999999</v>
      </c>
      <c r="Q36" s="43">
        <v>30</v>
      </c>
      <c r="R36" s="1">
        <v>33</v>
      </c>
      <c r="S36" s="2" t="s">
        <v>47</v>
      </c>
      <c r="T36" s="37" t="s">
        <v>82</v>
      </c>
      <c r="U36" s="2"/>
      <c r="V36" s="128">
        <v>7</v>
      </c>
      <c r="W36" s="128">
        <v>7</v>
      </c>
      <c r="X36" s="128">
        <v>7</v>
      </c>
      <c r="Y36" s="129">
        <v>6</v>
      </c>
      <c r="Z36" s="34">
        <f t="shared" si="9"/>
        <v>6.299999999999999</v>
      </c>
      <c r="AA36" s="130">
        <v>6</v>
      </c>
      <c r="AB36" s="177" t="s">
        <v>149</v>
      </c>
      <c r="AC36" s="130">
        <v>6</v>
      </c>
      <c r="AD36" s="130">
        <v>6</v>
      </c>
      <c r="AE36" s="12">
        <v>6</v>
      </c>
      <c r="AF36" s="60">
        <f t="shared" si="3"/>
        <v>5.549999999999999</v>
      </c>
      <c r="AG36" s="43">
        <v>30</v>
      </c>
      <c r="AH36" s="1">
        <v>33</v>
      </c>
      <c r="AI36" s="2" t="s">
        <v>47</v>
      </c>
      <c r="AJ36" s="37" t="s">
        <v>82</v>
      </c>
      <c r="AK36" s="2"/>
      <c r="AL36" s="130">
        <v>7</v>
      </c>
      <c r="AM36" s="130">
        <v>8</v>
      </c>
      <c r="AN36" s="130">
        <v>8</v>
      </c>
      <c r="AO36" s="130">
        <v>5</v>
      </c>
      <c r="AP36" s="34">
        <f t="shared" si="4"/>
        <v>5.8</v>
      </c>
      <c r="AQ36" s="130">
        <v>7</v>
      </c>
      <c r="AR36" s="130">
        <v>7</v>
      </c>
      <c r="AS36" s="130">
        <v>8</v>
      </c>
      <c r="AT36" s="147">
        <v>7</v>
      </c>
      <c r="AU36" s="60">
        <f t="shared" si="5"/>
        <v>7.1</v>
      </c>
      <c r="AV36" s="43">
        <v>30</v>
      </c>
      <c r="AW36" s="1">
        <v>33</v>
      </c>
      <c r="AX36" s="2" t="s">
        <v>47</v>
      </c>
      <c r="AY36" s="37" t="s">
        <v>82</v>
      </c>
      <c r="AZ36" s="2"/>
      <c r="BA36" s="130">
        <v>7</v>
      </c>
      <c r="BB36" s="130">
        <v>7</v>
      </c>
      <c r="BC36" s="130">
        <v>7</v>
      </c>
      <c r="BD36" s="130">
        <v>7</v>
      </c>
      <c r="BE36" s="34">
        <f t="shared" si="6"/>
        <v>7</v>
      </c>
      <c r="BF36" s="121">
        <v>9</v>
      </c>
      <c r="BG36" s="43">
        <v>30</v>
      </c>
      <c r="BH36" s="1">
        <v>33</v>
      </c>
      <c r="BI36" s="2" t="s">
        <v>47</v>
      </c>
      <c r="BJ36" s="37" t="s">
        <v>82</v>
      </c>
      <c r="BK36" s="2"/>
      <c r="BL36" s="35"/>
      <c r="BM36" s="35"/>
      <c r="BN36" s="35"/>
      <c r="BO36" s="34"/>
      <c r="BP36" s="173">
        <f t="shared" si="7"/>
        <v>6.69</v>
      </c>
      <c r="BQ36" s="174" t="str">
        <f t="shared" si="8"/>
        <v>TB Kh¸</v>
      </c>
    </row>
    <row r="37" spans="1:69" ht="12.75">
      <c r="A37" s="43">
        <v>31</v>
      </c>
      <c r="B37" s="1">
        <v>34</v>
      </c>
      <c r="C37" s="2" t="s">
        <v>49</v>
      </c>
      <c r="D37" s="2" t="s">
        <v>48</v>
      </c>
      <c r="E37" s="2"/>
      <c r="F37" s="112">
        <v>7</v>
      </c>
      <c r="G37" s="112">
        <v>7</v>
      </c>
      <c r="H37" s="112">
        <v>8</v>
      </c>
      <c r="I37" s="35">
        <v>8</v>
      </c>
      <c r="J37" s="167">
        <f t="shared" si="1"/>
        <v>7.799999999999999</v>
      </c>
      <c r="K37" s="113">
        <v>7</v>
      </c>
      <c r="L37" s="113">
        <v>7</v>
      </c>
      <c r="M37" s="113">
        <v>8</v>
      </c>
      <c r="N37" s="118">
        <v>8</v>
      </c>
      <c r="O37" s="141">
        <v>8</v>
      </c>
      <c r="P37" s="142">
        <f t="shared" si="2"/>
        <v>7.85</v>
      </c>
      <c r="Q37" s="43">
        <v>31</v>
      </c>
      <c r="R37" s="1">
        <v>34</v>
      </c>
      <c r="S37" s="2" t="s">
        <v>49</v>
      </c>
      <c r="T37" s="2" t="s">
        <v>48</v>
      </c>
      <c r="U37" s="2"/>
      <c r="V37" s="128">
        <v>7</v>
      </c>
      <c r="W37" s="128">
        <v>7</v>
      </c>
      <c r="X37" s="128">
        <v>7</v>
      </c>
      <c r="Y37" s="129">
        <v>7</v>
      </c>
      <c r="Z37" s="34">
        <f t="shared" si="9"/>
        <v>7</v>
      </c>
      <c r="AA37" s="130">
        <v>6</v>
      </c>
      <c r="AB37" s="130">
        <v>7</v>
      </c>
      <c r="AC37" s="130">
        <v>7</v>
      </c>
      <c r="AD37" s="130">
        <v>7</v>
      </c>
      <c r="AE37" s="12">
        <v>7</v>
      </c>
      <c r="AF37" s="60">
        <f t="shared" si="3"/>
        <v>6.924999999999999</v>
      </c>
      <c r="AG37" s="43">
        <v>31</v>
      </c>
      <c r="AH37" s="1">
        <v>34</v>
      </c>
      <c r="AI37" s="2" t="s">
        <v>49</v>
      </c>
      <c r="AJ37" s="2" t="s">
        <v>48</v>
      </c>
      <c r="AK37" s="2"/>
      <c r="AL37" s="130">
        <v>8</v>
      </c>
      <c r="AM37" s="130">
        <v>7</v>
      </c>
      <c r="AN37" s="130">
        <v>8</v>
      </c>
      <c r="AO37" s="130">
        <v>6</v>
      </c>
      <c r="AP37" s="34">
        <f t="shared" si="4"/>
        <v>6.499999999999999</v>
      </c>
      <c r="AQ37" s="130">
        <v>7</v>
      </c>
      <c r="AR37" s="130">
        <v>7</v>
      </c>
      <c r="AS37" s="130">
        <v>7</v>
      </c>
      <c r="AT37" s="147">
        <v>8</v>
      </c>
      <c r="AU37" s="60">
        <f t="shared" si="5"/>
        <v>7.699999999999999</v>
      </c>
      <c r="AV37" s="43">
        <v>31</v>
      </c>
      <c r="AW37" s="1">
        <v>34</v>
      </c>
      <c r="AX37" s="2" t="s">
        <v>49</v>
      </c>
      <c r="AY37" s="2" t="s">
        <v>48</v>
      </c>
      <c r="AZ37" s="2"/>
      <c r="BA37" s="130">
        <v>7</v>
      </c>
      <c r="BB37" s="130">
        <v>8</v>
      </c>
      <c r="BC37" s="130">
        <v>7</v>
      </c>
      <c r="BD37" s="130">
        <v>8</v>
      </c>
      <c r="BE37" s="34">
        <f t="shared" si="6"/>
        <v>7.799999999999999</v>
      </c>
      <c r="BF37" s="121">
        <v>9</v>
      </c>
      <c r="BG37" s="43">
        <v>31</v>
      </c>
      <c r="BH37" s="1">
        <v>34</v>
      </c>
      <c r="BI37" s="2" t="s">
        <v>49</v>
      </c>
      <c r="BJ37" s="2" t="s">
        <v>48</v>
      </c>
      <c r="BK37" s="2"/>
      <c r="BL37" s="35"/>
      <c r="BM37" s="35"/>
      <c r="BN37" s="35"/>
      <c r="BO37" s="34"/>
      <c r="BP37" s="173">
        <f t="shared" si="7"/>
        <v>7.5</v>
      </c>
      <c r="BQ37" s="174" t="str">
        <f t="shared" si="8"/>
        <v>Kh¸</v>
      </c>
    </row>
    <row r="38" spans="1:69" ht="12.75">
      <c r="A38" s="43">
        <v>32</v>
      </c>
      <c r="B38" s="1">
        <v>35</v>
      </c>
      <c r="C38" s="2" t="s">
        <v>50</v>
      </c>
      <c r="D38" s="2" t="s">
        <v>51</v>
      </c>
      <c r="E38" s="2"/>
      <c r="F38" s="112">
        <v>7</v>
      </c>
      <c r="G38" s="112">
        <v>8</v>
      </c>
      <c r="H38" s="112">
        <v>10</v>
      </c>
      <c r="I38" s="35">
        <v>8</v>
      </c>
      <c r="J38" s="167">
        <f t="shared" si="1"/>
        <v>8.1</v>
      </c>
      <c r="K38" s="113">
        <v>5</v>
      </c>
      <c r="L38" s="113">
        <v>6</v>
      </c>
      <c r="M38" s="113">
        <v>7</v>
      </c>
      <c r="N38" s="118">
        <v>8</v>
      </c>
      <c r="O38" s="141">
        <v>7</v>
      </c>
      <c r="P38" s="142">
        <f t="shared" si="2"/>
        <v>6.85</v>
      </c>
      <c r="Q38" s="43">
        <v>32</v>
      </c>
      <c r="R38" s="1">
        <v>35</v>
      </c>
      <c r="S38" s="2" t="s">
        <v>50</v>
      </c>
      <c r="T38" s="2" t="s">
        <v>51</v>
      </c>
      <c r="U38" s="2"/>
      <c r="V38" s="128">
        <v>7</v>
      </c>
      <c r="W38" s="128">
        <v>7</v>
      </c>
      <c r="X38" s="128">
        <v>7</v>
      </c>
      <c r="Y38" s="129">
        <v>8</v>
      </c>
      <c r="Z38" s="34">
        <f t="shared" si="9"/>
        <v>7.699999999999999</v>
      </c>
      <c r="AA38" s="130">
        <v>5</v>
      </c>
      <c r="AB38" s="130">
        <v>7</v>
      </c>
      <c r="AC38" s="130">
        <v>7</v>
      </c>
      <c r="AD38" s="130">
        <v>7</v>
      </c>
      <c r="AE38" s="12">
        <v>7</v>
      </c>
      <c r="AF38" s="60">
        <f t="shared" si="3"/>
        <v>6.85</v>
      </c>
      <c r="AG38" s="43">
        <v>32</v>
      </c>
      <c r="AH38" s="1">
        <v>35</v>
      </c>
      <c r="AI38" s="2" t="s">
        <v>50</v>
      </c>
      <c r="AJ38" s="2" t="s">
        <v>51</v>
      </c>
      <c r="AK38" s="2"/>
      <c r="AL38" s="130">
        <v>7</v>
      </c>
      <c r="AM38" s="130">
        <v>7</v>
      </c>
      <c r="AN38" s="130">
        <v>7</v>
      </c>
      <c r="AO38" s="130">
        <v>3</v>
      </c>
      <c r="AP38" s="34">
        <f t="shared" si="4"/>
        <v>4.199999999999999</v>
      </c>
      <c r="AQ38" s="130">
        <v>7</v>
      </c>
      <c r="AR38" s="130">
        <v>8</v>
      </c>
      <c r="AS38" s="130">
        <v>8</v>
      </c>
      <c r="AT38" s="147">
        <v>7</v>
      </c>
      <c r="AU38" s="60">
        <f t="shared" si="5"/>
        <v>7.199999999999999</v>
      </c>
      <c r="AV38" s="43">
        <v>32</v>
      </c>
      <c r="AW38" s="1">
        <v>35</v>
      </c>
      <c r="AX38" s="2" t="s">
        <v>50</v>
      </c>
      <c r="AY38" s="2" t="s">
        <v>51</v>
      </c>
      <c r="AZ38" s="2"/>
      <c r="BA38" s="130">
        <v>7</v>
      </c>
      <c r="BB38" s="130">
        <v>8</v>
      </c>
      <c r="BC38" s="130">
        <v>7</v>
      </c>
      <c r="BD38" s="130">
        <v>8</v>
      </c>
      <c r="BE38" s="34">
        <f t="shared" si="6"/>
        <v>7.799999999999999</v>
      </c>
      <c r="BF38" s="121">
        <v>10</v>
      </c>
      <c r="BG38" s="43">
        <v>32</v>
      </c>
      <c r="BH38" s="1">
        <v>35</v>
      </c>
      <c r="BI38" s="2" t="s">
        <v>50</v>
      </c>
      <c r="BJ38" s="2" t="s">
        <v>51</v>
      </c>
      <c r="BK38" s="2"/>
      <c r="BL38" s="35"/>
      <c r="BM38" s="35"/>
      <c r="BN38" s="35"/>
      <c r="BO38" s="34"/>
      <c r="BP38" s="173">
        <f t="shared" si="7"/>
        <v>7.19</v>
      </c>
      <c r="BQ38" s="174" t="str">
        <f t="shared" si="8"/>
        <v>Kh¸</v>
      </c>
    </row>
    <row r="39" spans="1:69" ht="12.75">
      <c r="A39" s="43">
        <v>33</v>
      </c>
      <c r="B39" s="1">
        <v>36</v>
      </c>
      <c r="C39" s="2" t="s">
        <v>83</v>
      </c>
      <c r="D39" s="2" t="s">
        <v>52</v>
      </c>
      <c r="E39" s="2"/>
      <c r="F39" s="112">
        <v>10</v>
      </c>
      <c r="G39" s="112">
        <v>7</v>
      </c>
      <c r="H39" s="112">
        <v>9</v>
      </c>
      <c r="I39" s="35">
        <v>8</v>
      </c>
      <c r="J39" s="167">
        <f t="shared" si="1"/>
        <v>8.2</v>
      </c>
      <c r="K39" s="113">
        <v>5</v>
      </c>
      <c r="L39" s="113">
        <v>6</v>
      </c>
      <c r="M39" s="113">
        <v>8</v>
      </c>
      <c r="N39" s="118">
        <v>7</v>
      </c>
      <c r="O39" s="141">
        <v>6</v>
      </c>
      <c r="P39" s="142">
        <f t="shared" si="2"/>
        <v>6.1499999999999995</v>
      </c>
      <c r="Q39" s="43">
        <v>33</v>
      </c>
      <c r="R39" s="1">
        <v>36</v>
      </c>
      <c r="S39" s="2" t="s">
        <v>83</v>
      </c>
      <c r="T39" s="2" t="s">
        <v>52</v>
      </c>
      <c r="U39" s="2"/>
      <c r="V39" s="128">
        <v>7</v>
      </c>
      <c r="W39" s="128">
        <v>7</v>
      </c>
      <c r="X39" s="128">
        <v>7</v>
      </c>
      <c r="Y39" s="129">
        <v>7</v>
      </c>
      <c r="Z39" s="34">
        <f t="shared" si="9"/>
        <v>7</v>
      </c>
      <c r="AA39" s="130">
        <v>6</v>
      </c>
      <c r="AB39" s="130">
        <v>7</v>
      </c>
      <c r="AC39" s="130">
        <v>6</v>
      </c>
      <c r="AD39" s="130">
        <v>7</v>
      </c>
      <c r="AE39" s="12">
        <v>8</v>
      </c>
      <c r="AF39" s="60">
        <f t="shared" si="3"/>
        <v>7.55</v>
      </c>
      <c r="AG39" s="43">
        <v>33</v>
      </c>
      <c r="AH39" s="1">
        <v>36</v>
      </c>
      <c r="AI39" s="2" t="s">
        <v>83</v>
      </c>
      <c r="AJ39" s="2" t="s">
        <v>52</v>
      </c>
      <c r="AK39" s="2"/>
      <c r="AL39" s="130">
        <v>8</v>
      </c>
      <c r="AM39" s="130">
        <v>9</v>
      </c>
      <c r="AN39" s="130">
        <v>8</v>
      </c>
      <c r="AO39" s="130">
        <v>6</v>
      </c>
      <c r="AP39" s="34">
        <f t="shared" si="4"/>
        <v>6.699999999999999</v>
      </c>
      <c r="AQ39" s="130">
        <v>7</v>
      </c>
      <c r="AR39" s="130">
        <v>6</v>
      </c>
      <c r="AS39" s="130">
        <v>8</v>
      </c>
      <c r="AT39" s="147">
        <v>8</v>
      </c>
      <c r="AU39" s="60">
        <f t="shared" si="5"/>
        <v>7.699999999999999</v>
      </c>
      <c r="AV39" s="43">
        <v>33</v>
      </c>
      <c r="AW39" s="1">
        <v>36</v>
      </c>
      <c r="AX39" s="2" t="s">
        <v>83</v>
      </c>
      <c r="AY39" s="2" t="s">
        <v>52</v>
      </c>
      <c r="AZ39" s="2"/>
      <c r="BA39" s="130">
        <v>7</v>
      </c>
      <c r="BB39" s="130">
        <v>7</v>
      </c>
      <c r="BC39" s="130">
        <v>7</v>
      </c>
      <c r="BD39" s="130">
        <v>7</v>
      </c>
      <c r="BE39" s="34">
        <f t="shared" si="6"/>
        <v>7</v>
      </c>
      <c r="BF39" s="121">
        <v>10</v>
      </c>
      <c r="BG39" s="43">
        <v>33</v>
      </c>
      <c r="BH39" s="1">
        <v>36</v>
      </c>
      <c r="BI39" s="2" t="s">
        <v>83</v>
      </c>
      <c r="BJ39" s="2" t="s">
        <v>52</v>
      </c>
      <c r="BK39" s="2"/>
      <c r="BL39" s="35"/>
      <c r="BM39" s="35"/>
      <c r="BN39" s="35"/>
      <c r="BO39" s="34"/>
      <c r="BP39" s="173">
        <f t="shared" si="7"/>
        <v>7.38</v>
      </c>
      <c r="BQ39" s="174" t="str">
        <f t="shared" si="8"/>
        <v>Kh¸</v>
      </c>
    </row>
    <row r="40" spans="1:69" ht="12.75">
      <c r="A40" s="43">
        <v>34</v>
      </c>
      <c r="B40" s="1">
        <v>37</v>
      </c>
      <c r="C40" s="2" t="s">
        <v>9</v>
      </c>
      <c r="D40" s="2" t="s">
        <v>53</v>
      </c>
      <c r="E40" s="2"/>
      <c r="F40" s="112">
        <v>10</v>
      </c>
      <c r="G40" s="112">
        <v>8</v>
      </c>
      <c r="H40" s="112">
        <v>8</v>
      </c>
      <c r="I40" s="35">
        <v>8</v>
      </c>
      <c r="J40" s="167">
        <f t="shared" si="1"/>
        <v>8.2</v>
      </c>
      <c r="K40" s="113">
        <v>8</v>
      </c>
      <c r="L40" s="113">
        <v>7</v>
      </c>
      <c r="M40" s="113">
        <v>7</v>
      </c>
      <c r="N40" s="118">
        <v>7</v>
      </c>
      <c r="O40" s="141">
        <v>6</v>
      </c>
      <c r="P40" s="142">
        <f t="shared" si="2"/>
        <v>6.374999999999999</v>
      </c>
      <c r="Q40" s="43">
        <v>34</v>
      </c>
      <c r="R40" s="1">
        <v>37</v>
      </c>
      <c r="S40" s="2" t="s">
        <v>9</v>
      </c>
      <c r="T40" s="2" t="s">
        <v>53</v>
      </c>
      <c r="U40" s="2"/>
      <c r="V40" s="128">
        <v>8</v>
      </c>
      <c r="W40" s="128">
        <v>7</v>
      </c>
      <c r="X40" s="128">
        <v>7</v>
      </c>
      <c r="Y40" s="129">
        <v>9</v>
      </c>
      <c r="Z40" s="34">
        <f t="shared" si="9"/>
        <v>8.5</v>
      </c>
      <c r="AA40" s="130">
        <v>7</v>
      </c>
      <c r="AB40" s="130">
        <v>7</v>
      </c>
      <c r="AC40" s="130">
        <v>6</v>
      </c>
      <c r="AD40" s="130">
        <v>8</v>
      </c>
      <c r="AE40" s="12">
        <v>8</v>
      </c>
      <c r="AF40" s="60">
        <f t="shared" si="3"/>
        <v>7.699999999999999</v>
      </c>
      <c r="AG40" s="43">
        <v>34</v>
      </c>
      <c r="AH40" s="1">
        <v>37</v>
      </c>
      <c r="AI40" s="2" t="s">
        <v>9</v>
      </c>
      <c r="AJ40" s="2" t="s">
        <v>53</v>
      </c>
      <c r="AK40" s="2"/>
      <c r="AL40" s="130">
        <v>7</v>
      </c>
      <c r="AM40" s="130">
        <v>7</v>
      </c>
      <c r="AN40" s="130">
        <v>7</v>
      </c>
      <c r="AO40" s="130">
        <v>7</v>
      </c>
      <c r="AP40" s="34">
        <f t="shared" si="4"/>
        <v>7</v>
      </c>
      <c r="AQ40" s="130">
        <v>8</v>
      </c>
      <c r="AR40" s="130">
        <v>8</v>
      </c>
      <c r="AS40" s="130">
        <v>8</v>
      </c>
      <c r="AT40" s="147">
        <v>9</v>
      </c>
      <c r="AU40" s="60">
        <f t="shared" si="5"/>
        <v>8.7</v>
      </c>
      <c r="AV40" s="43">
        <v>34</v>
      </c>
      <c r="AW40" s="1">
        <v>37</v>
      </c>
      <c r="AX40" s="2" t="s">
        <v>9</v>
      </c>
      <c r="AY40" s="2" t="s">
        <v>53</v>
      </c>
      <c r="AZ40" s="2"/>
      <c r="BA40" s="130">
        <v>8</v>
      </c>
      <c r="BB40" s="130">
        <v>8</v>
      </c>
      <c r="BC40" s="130">
        <v>7</v>
      </c>
      <c r="BD40" s="130">
        <v>8</v>
      </c>
      <c r="BE40" s="34">
        <f t="shared" si="6"/>
        <v>7.8999999999999995</v>
      </c>
      <c r="BF40" s="121">
        <v>10</v>
      </c>
      <c r="BG40" s="43">
        <v>34</v>
      </c>
      <c r="BH40" s="1">
        <v>37</v>
      </c>
      <c r="BI40" s="2" t="s">
        <v>9</v>
      </c>
      <c r="BJ40" s="2" t="s">
        <v>53</v>
      </c>
      <c r="BK40" s="2"/>
      <c r="BL40" s="35"/>
      <c r="BM40" s="35"/>
      <c r="BN40" s="35"/>
      <c r="BO40" s="34"/>
      <c r="BP40" s="173">
        <f t="shared" si="7"/>
        <v>7.89</v>
      </c>
      <c r="BQ40" s="174" t="str">
        <f t="shared" si="8"/>
        <v>Kh¸</v>
      </c>
    </row>
    <row r="41" spans="1:69" ht="12.75">
      <c r="A41" s="43">
        <v>35</v>
      </c>
      <c r="B41" s="1">
        <v>38</v>
      </c>
      <c r="C41" s="2" t="s">
        <v>41</v>
      </c>
      <c r="D41" s="2" t="s">
        <v>55</v>
      </c>
      <c r="E41" s="2"/>
      <c r="F41" s="112">
        <v>6</v>
      </c>
      <c r="G41" s="112">
        <v>8</v>
      </c>
      <c r="H41" s="112">
        <v>7</v>
      </c>
      <c r="I41" s="35">
        <v>0</v>
      </c>
      <c r="J41" s="167">
        <f t="shared" si="1"/>
        <v>2.1</v>
      </c>
      <c r="K41" s="113">
        <v>8</v>
      </c>
      <c r="L41" s="113">
        <v>7</v>
      </c>
      <c r="M41" s="113">
        <v>7</v>
      </c>
      <c r="N41" s="118">
        <v>8</v>
      </c>
      <c r="O41" s="141">
        <v>7</v>
      </c>
      <c r="P41" s="142">
        <f t="shared" si="2"/>
        <v>7.1499999999999995</v>
      </c>
      <c r="Q41" s="43">
        <v>35</v>
      </c>
      <c r="R41" s="1">
        <v>38</v>
      </c>
      <c r="S41" s="2" t="s">
        <v>41</v>
      </c>
      <c r="T41" s="2" t="s">
        <v>55</v>
      </c>
      <c r="U41" s="2"/>
      <c r="V41" s="128">
        <v>8</v>
      </c>
      <c r="W41" s="128">
        <v>7</v>
      </c>
      <c r="X41" s="128">
        <v>7</v>
      </c>
      <c r="Y41" s="129">
        <v>6</v>
      </c>
      <c r="Z41" s="34">
        <f t="shared" si="9"/>
        <v>6.399999999999999</v>
      </c>
      <c r="AA41" s="130">
        <v>6</v>
      </c>
      <c r="AB41" s="130">
        <v>7</v>
      </c>
      <c r="AC41" s="130">
        <v>7</v>
      </c>
      <c r="AD41" s="130">
        <v>7</v>
      </c>
      <c r="AE41" s="12">
        <v>5</v>
      </c>
      <c r="AF41" s="60">
        <f t="shared" si="3"/>
        <v>5.525</v>
      </c>
      <c r="AG41" s="43">
        <v>35</v>
      </c>
      <c r="AH41" s="1">
        <v>38</v>
      </c>
      <c r="AI41" s="2" t="s">
        <v>41</v>
      </c>
      <c r="AJ41" s="2" t="s">
        <v>55</v>
      </c>
      <c r="AK41" s="2"/>
      <c r="AL41" s="130">
        <v>7</v>
      </c>
      <c r="AM41" s="130">
        <v>8</v>
      </c>
      <c r="AN41" s="130">
        <v>8</v>
      </c>
      <c r="AO41" s="130">
        <v>6</v>
      </c>
      <c r="AP41" s="34">
        <f t="shared" si="4"/>
        <v>6.499999999999999</v>
      </c>
      <c r="AQ41" s="130">
        <v>7</v>
      </c>
      <c r="AR41" s="130">
        <v>8</v>
      </c>
      <c r="AS41" s="130">
        <v>7</v>
      </c>
      <c r="AT41" s="147">
        <v>9</v>
      </c>
      <c r="AU41" s="60">
        <f t="shared" si="5"/>
        <v>8.5</v>
      </c>
      <c r="AV41" s="43">
        <v>35</v>
      </c>
      <c r="AW41" s="1">
        <v>38</v>
      </c>
      <c r="AX41" s="2" t="s">
        <v>41</v>
      </c>
      <c r="AY41" s="2" t="s">
        <v>55</v>
      </c>
      <c r="AZ41" s="2"/>
      <c r="BA41" s="130">
        <v>8</v>
      </c>
      <c r="BB41" s="130">
        <v>7</v>
      </c>
      <c r="BC41" s="130">
        <v>7</v>
      </c>
      <c r="BD41" s="130">
        <v>7</v>
      </c>
      <c r="BE41" s="34">
        <f t="shared" si="6"/>
        <v>7.1</v>
      </c>
      <c r="BF41" s="121">
        <v>10</v>
      </c>
      <c r="BG41" s="43">
        <v>35</v>
      </c>
      <c r="BH41" s="1">
        <v>38</v>
      </c>
      <c r="BI41" s="2" t="s">
        <v>41</v>
      </c>
      <c r="BJ41" s="2" t="s">
        <v>55</v>
      </c>
      <c r="BK41" s="2"/>
      <c r="BL41" s="35"/>
      <c r="BM41" s="35"/>
      <c r="BN41" s="35"/>
      <c r="BO41" s="34"/>
      <c r="BP41" s="173">
        <f t="shared" si="7"/>
        <v>6.5</v>
      </c>
      <c r="BQ41" s="174" t="str">
        <f t="shared" si="8"/>
        <v>TB Kh¸</v>
      </c>
    </row>
    <row r="42" spans="1:69" ht="12.75">
      <c r="A42" s="43">
        <v>36</v>
      </c>
      <c r="B42" s="1">
        <v>39</v>
      </c>
      <c r="C42" s="2" t="s">
        <v>24</v>
      </c>
      <c r="D42" s="2" t="s">
        <v>55</v>
      </c>
      <c r="E42" s="2"/>
      <c r="F42" s="112">
        <v>7</v>
      </c>
      <c r="G42" s="112">
        <v>8</v>
      </c>
      <c r="H42" s="112">
        <v>9</v>
      </c>
      <c r="I42" s="35">
        <v>8</v>
      </c>
      <c r="J42" s="167">
        <f t="shared" si="1"/>
        <v>8</v>
      </c>
      <c r="K42" s="113">
        <v>6</v>
      </c>
      <c r="L42" s="113">
        <v>7</v>
      </c>
      <c r="M42" s="113">
        <v>7</v>
      </c>
      <c r="N42" s="118">
        <v>6</v>
      </c>
      <c r="O42" s="141">
        <v>7</v>
      </c>
      <c r="P42" s="142">
        <f t="shared" si="2"/>
        <v>6.85</v>
      </c>
      <c r="Q42" s="43">
        <v>36</v>
      </c>
      <c r="R42" s="1">
        <v>39</v>
      </c>
      <c r="S42" s="2" t="s">
        <v>24</v>
      </c>
      <c r="T42" s="2" t="s">
        <v>55</v>
      </c>
      <c r="U42" s="2"/>
      <c r="V42" s="128">
        <v>8</v>
      </c>
      <c r="W42" s="128">
        <v>7</v>
      </c>
      <c r="X42" s="128">
        <v>7</v>
      </c>
      <c r="Y42" s="129">
        <v>8</v>
      </c>
      <c r="Z42" s="34">
        <f t="shared" si="9"/>
        <v>7.799999999999999</v>
      </c>
      <c r="AA42" s="130">
        <v>6</v>
      </c>
      <c r="AB42" s="130">
        <v>7</v>
      </c>
      <c r="AC42" s="130">
        <v>6</v>
      </c>
      <c r="AD42" s="130">
        <v>7</v>
      </c>
      <c r="AE42" s="12">
        <v>7</v>
      </c>
      <c r="AF42" s="60">
        <f t="shared" si="3"/>
        <v>6.85</v>
      </c>
      <c r="AG42" s="43">
        <v>36</v>
      </c>
      <c r="AH42" s="1">
        <v>39</v>
      </c>
      <c r="AI42" s="2" t="s">
        <v>24</v>
      </c>
      <c r="AJ42" s="2" t="s">
        <v>55</v>
      </c>
      <c r="AK42" s="2"/>
      <c r="AL42" s="130">
        <v>8</v>
      </c>
      <c r="AM42" s="130">
        <v>7</v>
      </c>
      <c r="AN42" s="130">
        <v>8</v>
      </c>
      <c r="AO42" s="130">
        <v>6</v>
      </c>
      <c r="AP42" s="34">
        <f t="shared" si="4"/>
        <v>6.499999999999999</v>
      </c>
      <c r="AQ42" s="130">
        <v>7</v>
      </c>
      <c r="AR42" s="130">
        <v>8</v>
      </c>
      <c r="AS42" s="130">
        <v>7</v>
      </c>
      <c r="AT42" s="147">
        <v>6</v>
      </c>
      <c r="AU42" s="60">
        <f t="shared" si="5"/>
        <v>6.399999999999999</v>
      </c>
      <c r="AV42" s="43">
        <v>36</v>
      </c>
      <c r="AW42" s="1">
        <v>39</v>
      </c>
      <c r="AX42" s="2" t="s">
        <v>24</v>
      </c>
      <c r="AY42" s="2" t="s">
        <v>55</v>
      </c>
      <c r="AZ42" s="2"/>
      <c r="BA42" s="130">
        <v>7</v>
      </c>
      <c r="BB42" s="130">
        <v>8</v>
      </c>
      <c r="BC42" s="130">
        <v>7</v>
      </c>
      <c r="BD42" s="130">
        <v>7</v>
      </c>
      <c r="BE42" s="34">
        <f t="shared" si="6"/>
        <v>7.1</v>
      </c>
      <c r="BF42" s="121">
        <v>9</v>
      </c>
      <c r="BG42" s="43">
        <v>36</v>
      </c>
      <c r="BH42" s="1">
        <v>39</v>
      </c>
      <c r="BI42" s="2" t="s">
        <v>24</v>
      </c>
      <c r="BJ42" s="2" t="s">
        <v>55</v>
      </c>
      <c r="BK42" s="2"/>
      <c r="BL42" s="35"/>
      <c r="BM42" s="35"/>
      <c r="BN42" s="35"/>
      <c r="BO42" s="34"/>
      <c r="BP42" s="173">
        <f t="shared" si="7"/>
        <v>7.21</v>
      </c>
      <c r="BQ42" s="174" t="str">
        <f t="shared" si="8"/>
        <v>Kh¸</v>
      </c>
    </row>
    <row r="43" spans="1:69" ht="12.75">
      <c r="A43" s="43">
        <v>37</v>
      </c>
      <c r="B43" s="1">
        <v>40</v>
      </c>
      <c r="C43" s="2" t="s">
        <v>10</v>
      </c>
      <c r="D43" s="2" t="s">
        <v>56</v>
      </c>
      <c r="E43" s="2"/>
      <c r="F43" s="112">
        <v>7</v>
      </c>
      <c r="G43" s="112">
        <v>9</v>
      </c>
      <c r="H43" s="112">
        <v>10</v>
      </c>
      <c r="I43" s="35">
        <v>10</v>
      </c>
      <c r="J43" s="167">
        <f t="shared" si="1"/>
        <v>9.6</v>
      </c>
      <c r="K43" s="113">
        <v>5</v>
      </c>
      <c r="L43" s="113">
        <v>7</v>
      </c>
      <c r="M43" s="113">
        <v>9</v>
      </c>
      <c r="N43" s="118">
        <v>9</v>
      </c>
      <c r="O43" s="141">
        <v>6</v>
      </c>
      <c r="P43" s="142">
        <f t="shared" si="2"/>
        <v>6.449999999999999</v>
      </c>
      <c r="Q43" s="43">
        <v>37</v>
      </c>
      <c r="R43" s="1">
        <v>40</v>
      </c>
      <c r="S43" s="2" t="s">
        <v>10</v>
      </c>
      <c r="T43" s="2" t="s">
        <v>56</v>
      </c>
      <c r="U43" s="2"/>
      <c r="V43" s="128">
        <v>8</v>
      </c>
      <c r="W43" s="128">
        <v>7</v>
      </c>
      <c r="X43" s="128">
        <v>7</v>
      </c>
      <c r="Y43" s="129">
        <v>8</v>
      </c>
      <c r="Z43" s="34">
        <f t="shared" si="9"/>
        <v>7.799999999999999</v>
      </c>
      <c r="AA43" s="130">
        <v>6</v>
      </c>
      <c r="AB43" s="130">
        <v>7</v>
      </c>
      <c r="AC43" s="130">
        <v>6</v>
      </c>
      <c r="AD43" s="130">
        <v>7</v>
      </c>
      <c r="AE43" s="12">
        <v>8</v>
      </c>
      <c r="AF43" s="60">
        <f t="shared" si="3"/>
        <v>7.55</v>
      </c>
      <c r="AG43" s="43">
        <v>37</v>
      </c>
      <c r="AH43" s="1">
        <v>40</v>
      </c>
      <c r="AI43" s="2" t="s">
        <v>10</v>
      </c>
      <c r="AJ43" s="2" t="s">
        <v>56</v>
      </c>
      <c r="AK43" s="2"/>
      <c r="AL43" s="130">
        <v>8</v>
      </c>
      <c r="AM43" s="130">
        <v>9</v>
      </c>
      <c r="AN43" s="130">
        <v>8</v>
      </c>
      <c r="AO43" s="130">
        <v>7</v>
      </c>
      <c r="AP43" s="34">
        <f t="shared" si="4"/>
        <v>7.3999999999999995</v>
      </c>
      <c r="AQ43" s="130">
        <v>7</v>
      </c>
      <c r="AR43" s="130">
        <v>8</v>
      </c>
      <c r="AS43" s="130">
        <v>7</v>
      </c>
      <c r="AT43" s="147">
        <v>7</v>
      </c>
      <c r="AU43" s="60">
        <f t="shared" si="5"/>
        <v>7.1</v>
      </c>
      <c r="AV43" s="43">
        <v>37</v>
      </c>
      <c r="AW43" s="1">
        <v>40</v>
      </c>
      <c r="AX43" s="2" t="s">
        <v>10</v>
      </c>
      <c r="AY43" s="2" t="s">
        <v>56</v>
      </c>
      <c r="AZ43" s="2"/>
      <c r="BA43" s="130">
        <v>8</v>
      </c>
      <c r="BB43" s="130">
        <v>9</v>
      </c>
      <c r="BC43" s="130">
        <v>8</v>
      </c>
      <c r="BD43" s="130">
        <v>8</v>
      </c>
      <c r="BE43" s="34">
        <f t="shared" si="6"/>
        <v>8.1</v>
      </c>
      <c r="BF43" s="121">
        <v>10</v>
      </c>
      <c r="BG43" s="43">
        <v>37</v>
      </c>
      <c r="BH43" s="1">
        <v>40</v>
      </c>
      <c r="BI43" s="2" t="s">
        <v>10</v>
      </c>
      <c r="BJ43" s="2" t="s">
        <v>56</v>
      </c>
      <c r="BK43" s="2"/>
      <c r="BL43" s="35"/>
      <c r="BM43" s="35"/>
      <c r="BN43" s="35"/>
      <c r="BO43" s="34"/>
      <c r="BP43" s="173">
        <f t="shared" si="7"/>
        <v>7.84</v>
      </c>
      <c r="BQ43" s="174" t="str">
        <f t="shared" si="8"/>
        <v>Kh¸</v>
      </c>
    </row>
    <row r="44" spans="1:69" ht="12.75">
      <c r="A44" s="43">
        <v>38</v>
      </c>
      <c r="B44" s="1">
        <v>41</v>
      </c>
      <c r="C44" s="2" t="s">
        <v>47</v>
      </c>
      <c r="D44" s="2" t="s">
        <v>57</v>
      </c>
      <c r="E44" s="2"/>
      <c r="F44" s="112">
        <v>7</v>
      </c>
      <c r="G44" s="112">
        <v>7</v>
      </c>
      <c r="H44" s="112">
        <v>6</v>
      </c>
      <c r="I44" s="35">
        <v>8</v>
      </c>
      <c r="J44" s="167">
        <f t="shared" si="1"/>
        <v>7.6</v>
      </c>
      <c r="K44" s="113">
        <v>4</v>
      </c>
      <c r="L44" s="113">
        <v>8</v>
      </c>
      <c r="M44" s="113">
        <v>7</v>
      </c>
      <c r="N44" s="118">
        <v>7</v>
      </c>
      <c r="O44" s="141">
        <v>7</v>
      </c>
      <c r="P44" s="142">
        <f t="shared" si="2"/>
        <v>6.85</v>
      </c>
      <c r="Q44" s="43">
        <v>38</v>
      </c>
      <c r="R44" s="1">
        <v>41</v>
      </c>
      <c r="S44" s="2" t="s">
        <v>47</v>
      </c>
      <c r="T44" s="2" t="s">
        <v>57</v>
      </c>
      <c r="U44" s="2"/>
      <c r="V44" s="128">
        <v>8</v>
      </c>
      <c r="W44" s="128">
        <v>7</v>
      </c>
      <c r="X44" s="128">
        <v>7</v>
      </c>
      <c r="Y44" s="129">
        <v>7</v>
      </c>
      <c r="Z44" s="34">
        <f t="shared" si="9"/>
        <v>7.1</v>
      </c>
      <c r="AA44" s="130">
        <v>6</v>
      </c>
      <c r="AB44" s="130">
        <v>7</v>
      </c>
      <c r="AC44" s="130">
        <v>7</v>
      </c>
      <c r="AD44" s="130">
        <v>6</v>
      </c>
      <c r="AE44" s="12">
        <v>7</v>
      </c>
      <c r="AF44" s="60">
        <f t="shared" si="3"/>
        <v>6.85</v>
      </c>
      <c r="AG44" s="43">
        <v>38</v>
      </c>
      <c r="AH44" s="1">
        <v>41</v>
      </c>
      <c r="AI44" s="2" t="s">
        <v>47</v>
      </c>
      <c r="AJ44" s="2" t="s">
        <v>57</v>
      </c>
      <c r="AK44" s="2"/>
      <c r="AL44" s="130">
        <v>7</v>
      </c>
      <c r="AM44" s="130">
        <v>7</v>
      </c>
      <c r="AN44" s="130">
        <v>7</v>
      </c>
      <c r="AO44" s="130">
        <v>7</v>
      </c>
      <c r="AP44" s="34">
        <f t="shared" si="4"/>
        <v>7</v>
      </c>
      <c r="AQ44" s="130">
        <v>8</v>
      </c>
      <c r="AR44" s="130">
        <v>8</v>
      </c>
      <c r="AS44" s="130">
        <v>7</v>
      </c>
      <c r="AT44" s="147">
        <v>8</v>
      </c>
      <c r="AU44" s="60">
        <f t="shared" si="5"/>
        <v>7.8999999999999995</v>
      </c>
      <c r="AV44" s="43">
        <v>38</v>
      </c>
      <c r="AW44" s="1">
        <v>41</v>
      </c>
      <c r="AX44" s="2" t="s">
        <v>47</v>
      </c>
      <c r="AY44" s="2" t="s">
        <v>57</v>
      </c>
      <c r="AZ44" s="2"/>
      <c r="BA44" s="130">
        <v>7</v>
      </c>
      <c r="BB44" s="130">
        <v>8</v>
      </c>
      <c r="BC44" s="130">
        <v>7</v>
      </c>
      <c r="BD44" s="130">
        <v>8</v>
      </c>
      <c r="BE44" s="34">
        <f t="shared" si="6"/>
        <v>7.799999999999999</v>
      </c>
      <c r="BF44" s="121">
        <v>9</v>
      </c>
      <c r="BG44" s="43">
        <v>38</v>
      </c>
      <c r="BH44" s="1">
        <v>41</v>
      </c>
      <c r="BI44" s="2" t="s">
        <v>47</v>
      </c>
      <c r="BJ44" s="2" t="s">
        <v>57</v>
      </c>
      <c r="BK44" s="2"/>
      <c r="BL44" s="35"/>
      <c r="BM44" s="35"/>
      <c r="BN44" s="35"/>
      <c r="BO44" s="34"/>
      <c r="BP44" s="173">
        <f t="shared" si="7"/>
        <v>7.4</v>
      </c>
      <c r="BQ44" s="174" t="str">
        <f t="shared" si="8"/>
        <v>Kh¸</v>
      </c>
    </row>
    <row r="45" spans="1:69" ht="12.75">
      <c r="A45" s="43">
        <v>39</v>
      </c>
      <c r="B45" s="1">
        <v>42</v>
      </c>
      <c r="C45" s="2" t="s">
        <v>23</v>
      </c>
      <c r="D45" s="2" t="s">
        <v>58</v>
      </c>
      <c r="E45" s="2"/>
      <c r="F45" s="112">
        <v>7</v>
      </c>
      <c r="G45" s="112">
        <v>8</v>
      </c>
      <c r="H45" s="112">
        <v>7</v>
      </c>
      <c r="I45" s="35">
        <v>9</v>
      </c>
      <c r="J45" s="167">
        <f t="shared" si="1"/>
        <v>8.5</v>
      </c>
      <c r="K45" s="113">
        <v>6</v>
      </c>
      <c r="L45" s="113">
        <v>8</v>
      </c>
      <c r="M45" s="113">
        <v>7</v>
      </c>
      <c r="N45" s="118">
        <v>7</v>
      </c>
      <c r="O45" s="141">
        <v>7</v>
      </c>
      <c r="P45" s="142">
        <f t="shared" si="2"/>
        <v>7</v>
      </c>
      <c r="Q45" s="43">
        <v>39</v>
      </c>
      <c r="R45" s="1">
        <v>42</v>
      </c>
      <c r="S45" s="2" t="s">
        <v>23</v>
      </c>
      <c r="T45" s="2" t="s">
        <v>58</v>
      </c>
      <c r="U45" s="2"/>
      <c r="V45" s="128">
        <v>7</v>
      </c>
      <c r="W45" s="128">
        <v>8</v>
      </c>
      <c r="X45" s="128">
        <v>8</v>
      </c>
      <c r="Y45" s="129">
        <v>8</v>
      </c>
      <c r="Z45" s="34">
        <f t="shared" si="9"/>
        <v>7.8999999999999995</v>
      </c>
      <c r="AA45" s="130">
        <v>6</v>
      </c>
      <c r="AB45" s="130">
        <v>7</v>
      </c>
      <c r="AC45" s="130">
        <v>6</v>
      </c>
      <c r="AD45" s="130">
        <v>7</v>
      </c>
      <c r="AE45" s="12">
        <v>7</v>
      </c>
      <c r="AF45" s="60">
        <f t="shared" si="3"/>
        <v>6.85</v>
      </c>
      <c r="AG45" s="43">
        <v>39</v>
      </c>
      <c r="AH45" s="1">
        <v>42</v>
      </c>
      <c r="AI45" s="2" t="s">
        <v>23</v>
      </c>
      <c r="AJ45" s="2" t="s">
        <v>58</v>
      </c>
      <c r="AK45" s="2"/>
      <c r="AL45" s="130">
        <v>8</v>
      </c>
      <c r="AM45" s="130">
        <v>8</v>
      </c>
      <c r="AN45" s="130">
        <v>8</v>
      </c>
      <c r="AO45" s="130">
        <v>5</v>
      </c>
      <c r="AP45" s="34">
        <f t="shared" si="4"/>
        <v>5.9</v>
      </c>
      <c r="AQ45" s="130">
        <v>8</v>
      </c>
      <c r="AR45" s="130">
        <v>7</v>
      </c>
      <c r="AS45" s="130">
        <v>7</v>
      </c>
      <c r="AT45" s="147">
        <v>7</v>
      </c>
      <c r="AU45" s="60">
        <f t="shared" si="5"/>
        <v>7.1</v>
      </c>
      <c r="AV45" s="43">
        <v>39</v>
      </c>
      <c r="AW45" s="1">
        <v>42</v>
      </c>
      <c r="AX45" s="2" t="s">
        <v>23</v>
      </c>
      <c r="AY45" s="2" t="s">
        <v>58</v>
      </c>
      <c r="AZ45" s="2"/>
      <c r="BA45" s="130">
        <v>8</v>
      </c>
      <c r="BB45" s="130">
        <v>8</v>
      </c>
      <c r="BC45" s="130">
        <v>7</v>
      </c>
      <c r="BD45" s="130">
        <v>7</v>
      </c>
      <c r="BE45" s="34">
        <f t="shared" si="6"/>
        <v>7.199999999999999</v>
      </c>
      <c r="BF45" s="121">
        <v>10</v>
      </c>
      <c r="BG45" s="43">
        <v>39</v>
      </c>
      <c r="BH45" s="1">
        <v>42</v>
      </c>
      <c r="BI45" s="2" t="s">
        <v>23</v>
      </c>
      <c r="BJ45" s="2" t="s">
        <v>58</v>
      </c>
      <c r="BK45" s="2"/>
      <c r="BL45" s="35"/>
      <c r="BM45" s="35"/>
      <c r="BN45" s="35"/>
      <c r="BO45" s="34"/>
      <c r="BP45" s="173">
        <f t="shared" si="7"/>
        <v>7.41</v>
      </c>
      <c r="BQ45" s="174" t="str">
        <f t="shared" si="8"/>
        <v>Kh¸</v>
      </c>
    </row>
    <row r="46" spans="1:69" ht="12.75">
      <c r="A46" s="43">
        <v>40</v>
      </c>
      <c r="B46" s="1">
        <v>43</v>
      </c>
      <c r="C46" s="2" t="s">
        <v>59</v>
      </c>
      <c r="D46" s="2" t="s">
        <v>60</v>
      </c>
      <c r="E46" s="2"/>
      <c r="F46" s="112">
        <v>8</v>
      </c>
      <c r="G46" s="112">
        <v>7</v>
      </c>
      <c r="H46" s="112">
        <v>9</v>
      </c>
      <c r="I46" s="35">
        <v>8</v>
      </c>
      <c r="J46" s="167">
        <f t="shared" si="1"/>
        <v>8</v>
      </c>
      <c r="K46" s="113">
        <v>7</v>
      </c>
      <c r="L46" s="113">
        <v>7</v>
      </c>
      <c r="M46" s="113">
        <v>7</v>
      </c>
      <c r="N46" s="118">
        <v>6</v>
      </c>
      <c r="O46" s="141">
        <v>7</v>
      </c>
      <c r="P46" s="142">
        <f t="shared" si="2"/>
        <v>6.924999999999999</v>
      </c>
      <c r="Q46" s="43">
        <v>40</v>
      </c>
      <c r="R46" s="1">
        <v>43</v>
      </c>
      <c r="S46" s="2" t="s">
        <v>59</v>
      </c>
      <c r="T46" s="2" t="s">
        <v>60</v>
      </c>
      <c r="U46" s="2"/>
      <c r="V46" s="128">
        <v>7</v>
      </c>
      <c r="W46" s="128">
        <v>7</v>
      </c>
      <c r="X46" s="128">
        <v>7</v>
      </c>
      <c r="Y46" s="129">
        <v>5</v>
      </c>
      <c r="Z46" s="34">
        <f t="shared" si="9"/>
        <v>5.6</v>
      </c>
      <c r="AA46" s="130">
        <v>5</v>
      </c>
      <c r="AB46" s="130">
        <v>6</v>
      </c>
      <c r="AC46" s="130">
        <v>6</v>
      </c>
      <c r="AD46" s="130">
        <v>6</v>
      </c>
      <c r="AE46" s="12">
        <v>7</v>
      </c>
      <c r="AF46" s="60">
        <f t="shared" si="3"/>
        <v>6.624999999999999</v>
      </c>
      <c r="AG46" s="43">
        <v>40</v>
      </c>
      <c r="AH46" s="1">
        <v>43</v>
      </c>
      <c r="AI46" s="2" t="s">
        <v>59</v>
      </c>
      <c r="AJ46" s="2" t="s">
        <v>60</v>
      </c>
      <c r="AK46" s="2"/>
      <c r="AL46" s="130">
        <v>7</v>
      </c>
      <c r="AM46" s="130">
        <v>6</v>
      </c>
      <c r="AN46" s="130">
        <v>7</v>
      </c>
      <c r="AO46" s="130">
        <v>5</v>
      </c>
      <c r="AP46" s="34">
        <f t="shared" si="4"/>
        <v>5.5</v>
      </c>
      <c r="AQ46" s="130">
        <v>8</v>
      </c>
      <c r="AR46" s="130">
        <v>7</v>
      </c>
      <c r="AS46" s="130">
        <v>8</v>
      </c>
      <c r="AT46" s="147">
        <v>8</v>
      </c>
      <c r="AU46" s="60">
        <f t="shared" si="5"/>
        <v>7.8999999999999995</v>
      </c>
      <c r="AV46" s="43">
        <v>40</v>
      </c>
      <c r="AW46" s="1">
        <v>43</v>
      </c>
      <c r="AX46" s="2" t="s">
        <v>59</v>
      </c>
      <c r="AY46" s="2" t="s">
        <v>60</v>
      </c>
      <c r="AZ46" s="2"/>
      <c r="BA46" s="130">
        <v>6</v>
      </c>
      <c r="BB46" s="130">
        <v>6</v>
      </c>
      <c r="BC46" s="130">
        <v>7</v>
      </c>
      <c r="BD46" s="130">
        <v>7</v>
      </c>
      <c r="BE46" s="34">
        <f t="shared" si="6"/>
        <v>6.799999999999999</v>
      </c>
      <c r="BF46" s="121">
        <v>9</v>
      </c>
      <c r="BG46" s="43">
        <v>40</v>
      </c>
      <c r="BH46" s="1">
        <v>43</v>
      </c>
      <c r="BI46" s="2" t="s">
        <v>59</v>
      </c>
      <c r="BJ46" s="2" t="s">
        <v>60</v>
      </c>
      <c r="BK46" s="2"/>
      <c r="BL46" s="35"/>
      <c r="BM46" s="35"/>
      <c r="BN46" s="35"/>
      <c r="BO46" s="34"/>
      <c r="BP46" s="173">
        <f t="shared" si="7"/>
        <v>6.94</v>
      </c>
      <c r="BQ46" s="174" t="str">
        <f t="shared" si="8"/>
        <v>TB Kh¸</v>
      </c>
    </row>
    <row r="47" spans="1:69" ht="12.75">
      <c r="A47" s="43">
        <v>41</v>
      </c>
      <c r="B47" s="1">
        <v>44</v>
      </c>
      <c r="C47" s="2" t="s">
        <v>61</v>
      </c>
      <c r="D47" s="2" t="s">
        <v>62</v>
      </c>
      <c r="E47" s="2"/>
      <c r="F47" s="112">
        <v>10</v>
      </c>
      <c r="G47" s="112">
        <v>7</v>
      </c>
      <c r="H47" s="112">
        <v>8</v>
      </c>
      <c r="I47" s="35">
        <v>9</v>
      </c>
      <c r="J47" s="167">
        <f t="shared" si="1"/>
        <v>8.8</v>
      </c>
      <c r="K47" s="113">
        <v>5</v>
      </c>
      <c r="L47" s="113">
        <v>6</v>
      </c>
      <c r="M47" s="113">
        <v>7</v>
      </c>
      <c r="N47" s="118">
        <v>7</v>
      </c>
      <c r="O47" s="141">
        <v>7</v>
      </c>
      <c r="P47" s="142">
        <f t="shared" si="2"/>
        <v>6.7749999999999995</v>
      </c>
      <c r="Q47" s="43">
        <v>41</v>
      </c>
      <c r="R47" s="1">
        <v>44</v>
      </c>
      <c r="S47" s="2" t="s">
        <v>61</v>
      </c>
      <c r="T47" s="2" t="s">
        <v>62</v>
      </c>
      <c r="U47" s="2"/>
      <c r="V47" s="128">
        <v>8</v>
      </c>
      <c r="W47" s="128">
        <v>7</v>
      </c>
      <c r="X47" s="128">
        <v>7</v>
      </c>
      <c r="Y47" s="129">
        <v>7</v>
      </c>
      <c r="Z47" s="34">
        <f t="shared" si="9"/>
        <v>7.1</v>
      </c>
      <c r="AA47" s="130">
        <v>5</v>
      </c>
      <c r="AB47" s="130">
        <v>7</v>
      </c>
      <c r="AC47" s="130">
        <v>6</v>
      </c>
      <c r="AD47" s="130">
        <v>7</v>
      </c>
      <c r="AE47" s="12">
        <v>8</v>
      </c>
      <c r="AF47" s="60">
        <f t="shared" si="3"/>
        <v>7.475</v>
      </c>
      <c r="AG47" s="43">
        <v>41</v>
      </c>
      <c r="AH47" s="1">
        <v>44</v>
      </c>
      <c r="AI47" s="2" t="s">
        <v>61</v>
      </c>
      <c r="AJ47" s="2" t="s">
        <v>62</v>
      </c>
      <c r="AK47" s="2"/>
      <c r="AL47" s="130">
        <v>7</v>
      </c>
      <c r="AM47" s="130">
        <v>7</v>
      </c>
      <c r="AN47" s="130">
        <v>7</v>
      </c>
      <c r="AO47" s="130">
        <v>7</v>
      </c>
      <c r="AP47" s="34">
        <f t="shared" si="4"/>
        <v>7</v>
      </c>
      <c r="AQ47" s="130">
        <v>8</v>
      </c>
      <c r="AR47" s="130">
        <v>8</v>
      </c>
      <c r="AS47" s="130">
        <v>8</v>
      </c>
      <c r="AT47" s="147">
        <v>8</v>
      </c>
      <c r="AU47" s="60">
        <f t="shared" si="5"/>
        <v>8</v>
      </c>
      <c r="AV47" s="43">
        <v>41</v>
      </c>
      <c r="AW47" s="1">
        <v>44</v>
      </c>
      <c r="AX47" s="2" t="s">
        <v>61</v>
      </c>
      <c r="AY47" s="2" t="s">
        <v>62</v>
      </c>
      <c r="AZ47" s="2"/>
      <c r="BA47" s="130">
        <v>8</v>
      </c>
      <c r="BB47" s="130">
        <v>7</v>
      </c>
      <c r="BC47" s="130">
        <v>8</v>
      </c>
      <c r="BD47" s="130">
        <v>7</v>
      </c>
      <c r="BE47" s="34">
        <f t="shared" si="6"/>
        <v>7.199999999999999</v>
      </c>
      <c r="BF47" s="121">
        <v>9</v>
      </c>
      <c r="BG47" s="43">
        <v>41</v>
      </c>
      <c r="BH47" s="1">
        <v>44</v>
      </c>
      <c r="BI47" s="2" t="s">
        <v>61</v>
      </c>
      <c r="BJ47" s="2" t="s">
        <v>62</v>
      </c>
      <c r="BK47" s="2"/>
      <c r="BL47" s="35"/>
      <c r="BM47" s="35"/>
      <c r="BN47" s="35"/>
      <c r="BO47" s="34"/>
      <c r="BP47" s="173">
        <f t="shared" si="7"/>
        <v>7.57</v>
      </c>
      <c r="BQ47" s="174" t="str">
        <f t="shared" si="8"/>
        <v>Kh¸</v>
      </c>
    </row>
    <row r="48" spans="1:69" ht="12.75">
      <c r="A48" s="43">
        <v>42</v>
      </c>
      <c r="B48" s="1">
        <v>45</v>
      </c>
      <c r="C48" s="2" t="s">
        <v>47</v>
      </c>
      <c r="D48" s="2" t="s">
        <v>62</v>
      </c>
      <c r="E48" s="2"/>
      <c r="F48" s="112">
        <v>8</v>
      </c>
      <c r="G48" s="112">
        <v>8</v>
      </c>
      <c r="H48" s="112">
        <v>8</v>
      </c>
      <c r="I48" s="35">
        <v>8</v>
      </c>
      <c r="J48" s="167">
        <f t="shared" si="1"/>
        <v>8</v>
      </c>
      <c r="K48" s="113">
        <v>7</v>
      </c>
      <c r="L48" s="113">
        <v>6</v>
      </c>
      <c r="M48" s="113">
        <v>8</v>
      </c>
      <c r="N48" s="118">
        <v>7</v>
      </c>
      <c r="O48" s="141">
        <v>7</v>
      </c>
      <c r="P48" s="142">
        <f t="shared" si="2"/>
        <v>7</v>
      </c>
      <c r="Q48" s="43">
        <v>42</v>
      </c>
      <c r="R48" s="1">
        <v>45</v>
      </c>
      <c r="S48" s="2" t="s">
        <v>47</v>
      </c>
      <c r="T48" s="2" t="s">
        <v>62</v>
      </c>
      <c r="U48" s="2"/>
      <c r="V48" s="128">
        <v>7</v>
      </c>
      <c r="W48" s="128">
        <v>8</v>
      </c>
      <c r="X48" s="128">
        <v>8</v>
      </c>
      <c r="Y48" s="129">
        <v>8</v>
      </c>
      <c r="Z48" s="34">
        <f t="shared" si="9"/>
        <v>7.8999999999999995</v>
      </c>
      <c r="AA48" s="130">
        <v>5</v>
      </c>
      <c r="AB48" s="130">
        <v>7</v>
      </c>
      <c r="AC48" s="130">
        <v>6</v>
      </c>
      <c r="AD48" s="130">
        <v>7</v>
      </c>
      <c r="AE48" s="12">
        <v>8</v>
      </c>
      <c r="AF48" s="60">
        <f t="shared" si="3"/>
        <v>7.475</v>
      </c>
      <c r="AG48" s="43">
        <v>42</v>
      </c>
      <c r="AH48" s="1">
        <v>45</v>
      </c>
      <c r="AI48" s="2" t="s">
        <v>47</v>
      </c>
      <c r="AJ48" s="2" t="s">
        <v>62</v>
      </c>
      <c r="AK48" s="2"/>
      <c r="AL48" s="130">
        <v>8</v>
      </c>
      <c r="AM48" s="130">
        <v>7</v>
      </c>
      <c r="AN48" s="130">
        <v>8</v>
      </c>
      <c r="AO48" s="130">
        <v>5</v>
      </c>
      <c r="AP48" s="34">
        <f t="shared" si="4"/>
        <v>5.8</v>
      </c>
      <c r="AQ48" s="130">
        <v>7</v>
      </c>
      <c r="AR48" s="130">
        <v>9</v>
      </c>
      <c r="AS48" s="130">
        <v>9</v>
      </c>
      <c r="AT48" s="147">
        <v>8</v>
      </c>
      <c r="AU48" s="60">
        <f t="shared" si="5"/>
        <v>8.1</v>
      </c>
      <c r="AV48" s="43">
        <v>42</v>
      </c>
      <c r="AW48" s="1">
        <v>45</v>
      </c>
      <c r="AX48" s="2" t="s">
        <v>47</v>
      </c>
      <c r="AY48" s="2" t="s">
        <v>62</v>
      </c>
      <c r="AZ48" s="2"/>
      <c r="BA48" s="130">
        <v>7</v>
      </c>
      <c r="BB48" s="130">
        <v>8</v>
      </c>
      <c r="BC48" s="130">
        <v>8</v>
      </c>
      <c r="BD48" s="130">
        <v>8</v>
      </c>
      <c r="BE48" s="34">
        <f t="shared" si="6"/>
        <v>7.8999999999999995</v>
      </c>
      <c r="BF48" s="121">
        <v>10</v>
      </c>
      <c r="BG48" s="43">
        <v>42</v>
      </c>
      <c r="BH48" s="1">
        <v>45</v>
      </c>
      <c r="BI48" s="2" t="s">
        <v>47</v>
      </c>
      <c r="BJ48" s="2" t="s">
        <v>62</v>
      </c>
      <c r="BK48" s="2"/>
      <c r="BL48" s="35"/>
      <c r="BM48" s="35"/>
      <c r="BN48" s="35"/>
      <c r="BO48" s="34"/>
      <c r="BP48" s="173">
        <f t="shared" si="7"/>
        <v>7.64</v>
      </c>
      <c r="BQ48" s="174" t="str">
        <f t="shared" si="8"/>
        <v>Kh¸</v>
      </c>
    </row>
    <row r="49" spans="1:69" ht="12.75">
      <c r="A49" s="43">
        <v>43</v>
      </c>
      <c r="B49" s="1">
        <v>46</v>
      </c>
      <c r="C49" s="2" t="s">
        <v>10</v>
      </c>
      <c r="D49" s="2" t="s">
        <v>62</v>
      </c>
      <c r="E49" s="2"/>
      <c r="F49" s="112">
        <v>10</v>
      </c>
      <c r="G49" s="112">
        <v>7</v>
      </c>
      <c r="H49" s="112">
        <v>7</v>
      </c>
      <c r="I49" s="35">
        <v>9</v>
      </c>
      <c r="J49" s="167">
        <f t="shared" si="1"/>
        <v>8.7</v>
      </c>
      <c r="K49" s="113">
        <v>6</v>
      </c>
      <c r="L49" s="113">
        <v>5</v>
      </c>
      <c r="M49" s="113">
        <v>7</v>
      </c>
      <c r="N49" s="118">
        <v>7</v>
      </c>
      <c r="O49" s="141">
        <v>7</v>
      </c>
      <c r="P49" s="142">
        <f t="shared" si="2"/>
        <v>6.7749999999999995</v>
      </c>
      <c r="Q49" s="43">
        <v>43</v>
      </c>
      <c r="R49" s="1">
        <v>46</v>
      </c>
      <c r="S49" s="2" t="s">
        <v>10</v>
      </c>
      <c r="T49" s="2" t="s">
        <v>62</v>
      </c>
      <c r="U49" s="2"/>
      <c r="V49" s="128">
        <v>8</v>
      </c>
      <c r="W49" s="128">
        <v>7</v>
      </c>
      <c r="X49" s="128">
        <v>7</v>
      </c>
      <c r="Y49" s="129">
        <v>7</v>
      </c>
      <c r="Z49" s="34">
        <f t="shared" si="9"/>
        <v>7.1</v>
      </c>
      <c r="AA49" s="130">
        <v>5</v>
      </c>
      <c r="AB49" s="130">
        <v>6</v>
      </c>
      <c r="AC49" s="130">
        <v>6</v>
      </c>
      <c r="AD49" s="130">
        <v>6</v>
      </c>
      <c r="AE49" s="12">
        <v>6</v>
      </c>
      <c r="AF49" s="60">
        <f t="shared" si="3"/>
        <v>5.924999999999999</v>
      </c>
      <c r="AG49" s="43">
        <v>43</v>
      </c>
      <c r="AH49" s="1">
        <v>46</v>
      </c>
      <c r="AI49" s="2" t="s">
        <v>10</v>
      </c>
      <c r="AJ49" s="2" t="s">
        <v>62</v>
      </c>
      <c r="AK49" s="2"/>
      <c r="AL49" s="130">
        <v>7</v>
      </c>
      <c r="AM49" s="130">
        <v>8</v>
      </c>
      <c r="AN49" s="130">
        <v>8</v>
      </c>
      <c r="AO49" s="130">
        <v>5</v>
      </c>
      <c r="AP49" s="34">
        <f t="shared" si="4"/>
        <v>5.8</v>
      </c>
      <c r="AQ49" s="130">
        <v>8</v>
      </c>
      <c r="AR49" s="130">
        <v>7</v>
      </c>
      <c r="AS49" s="130">
        <v>8</v>
      </c>
      <c r="AT49" s="147">
        <v>7</v>
      </c>
      <c r="AU49" s="60">
        <f t="shared" si="5"/>
        <v>7.199999999999999</v>
      </c>
      <c r="AV49" s="43">
        <v>43</v>
      </c>
      <c r="AW49" s="1">
        <v>46</v>
      </c>
      <c r="AX49" s="2" t="s">
        <v>10</v>
      </c>
      <c r="AY49" s="2" t="s">
        <v>62</v>
      </c>
      <c r="AZ49" s="2"/>
      <c r="BA49" s="130">
        <v>8</v>
      </c>
      <c r="BB49" s="130">
        <v>7</v>
      </c>
      <c r="BC49" s="130">
        <v>8</v>
      </c>
      <c r="BD49" s="130">
        <v>10</v>
      </c>
      <c r="BE49" s="34">
        <f t="shared" si="6"/>
        <v>9.3</v>
      </c>
      <c r="BF49" s="121">
        <v>9</v>
      </c>
      <c r="BG49" s="43">
        <v>43</v>
      </c>
      <c r="BH49" s="1">
        <v>46</v>
      </c>
      <c r="BI49" s="2" t="s">
        <v>10</v>
      </c>
      <c r="BJ49" s="2" t="s">
        <v>62</v>
      </c>
      <c r="BK49" s="2"/>
      <c r="BL49" s="35"/>
      <c r="BM49" s="35"/>
      <c r="BN49" s="35"/>
      <c r="BO49" s="34"/>
      <c r="BP49" s="173">
        <f t="shared" si="7"/>
        <v>7.32</v>
      </c>
      <c r="BQ49" s="174" t="str">
        <f t="shared" si="8"/>
        <v>Kh¸</v>
      </c>
    </row>
    <row r="50" spans="1:69" ht="12.75">
      <c r="A50" s="43">
        <v>44</v>
      </c>
      <c r="B50" s="1">
        <v>47</v>
      </c>
      <c r="C50" s="2" t="s">
        <v>63</v>
      </c>
      <c r="D50" s="2" t="s">
        <v>62</v>
      </c>
      <c r="E50" s="2"/>
      <c r="F50" s="112">
        <v>8</v>
      </c>
      <c r="G50" s="112">
        <v>8</v>
      </c>
      <c r="H50" s="112">
        <v>10</v>
      </c>
      <c r="I50" s="35">
        <v>9</v>
      </c>
      <c r="J50" s="167">
        <f t="shared" si="1"/>
        <v>8.899999999999999</v>
      </c>
      <c r="K50" s="113">
        <v>6</v>
      </c>
      <c r="L50" s="113">
        <v>5</v>
      </c>
      <c r="M50" s="113">
        <v>8</v>
      </c>
      <c r="N50" s="118">
        <v>8</v>
      </c>
      <c r="O50" s="141">
        <v>7</v>
      </c>
      <c r="P50" s="142">
        <f t="shared" si="2"/>
        <v>6.924999999999999</v>
      </c>
      <c r="Q50" s="43">
        <v>44</v>
      </c>
      <c r="R50" s="1">
        <v>47</v>
      </c>
      <c r="S50" s="2" t="s">
        <v>63</v>
      </c>
      <c r="T50" s="2" t="s">
        <v>62</v>
      </c>
      <c r="U50" s="2"/>
      <c r="V50" s="128">
        <v>8</v>
      </c>
      <c r="W50" s="128">
        <v>7</v>
      </c>
      <c r="X50" s="128">
        <v>7</v>
      </c>
      <c r="Y50" s="129">
        <v>6</v>
      </c>
      <c r="Z50" s="34">
        <f t="shared" si="9"/>
        <v>6.399999999999999</v>
      </c>
      <c r="AA50" s="130">
        <v>6</v>
      </c>
      <c r="AB50" s="130">
        <v>7</v>
      </c>
      <c r="AC50" s="130">
        <v>6</v>
      </c>
      <c r="AD50" s="130">
        <v>8</v>
      </c>
      <c r="AE50" s="12">
        <v>7</v>
      </c>
      <c r="AF50" s="60">
        <f t="shared" si="3"/>
        <v>6.924999999999999</v>
      </c>
      <c r="AG50" s="43">
        <v>44</v>
      </c>
      <c r="AH50" s="1">
        <v>47</v>
      </c>
      <c r="AI50" s="2" t="s">
        <v>63</v>
      </c>
      <c r="AJ50" s="2" t="s">
        <v>62</v>
      </c>
      <c r="AK50" s="2"/>
      <c r="AL50" s="130">
        <v>8</v>
      </c>
      <c r="AM50" s="130">
        <v>8</v>
      </c>
      <c r="AN50" s="130">
        <v>8</v>
      </c>
      <c r="AO50" s="130">
        <v>6</v>
      </c>
      <c r="AP50" s="34">
        <f t="shared" si="4"/>
        <v>6.6</v>
      </c>
      <c r="AQ50" s="130">
        <v>7</v>
      </c>
      <c r="AR50" s="130">
        <v>9</v>
      </c>
      <c r="AS50" s="130">
        <v>8</v>
      </c>
      <c r="AT50" s="147">
        <v>8</v>
      </c>
      <c r="AU50" s="60">
        <f t="shared" si="5"/>
        <v>8</v>
      </c>
      <c r="AV50" s="43">
        <v>44</v>
      </c>
      <c r="AW50" s="1">
        <v>47</v>
      </c>
      <c r="AX50" s="2" t="s">
        <v>63</v>
      </c>
      <c r="AY50" s="2" t="s">
        <v>62</v>
      </c>
      <c r="AZ50" s="2"/>
      <c r="BA50" s="130">
        <v>8</v>
      </c>
      <c r="BB50" s="130">
        <v>9</v>
      </c>
      <c r="BC50" s="130">
        <v>8</v>
      </c>
      <c r="BD50" s="130">
        <v>7</v>
      </c>
      <c r="BE50" s="34">
        <f t="shared" si="6"/>
        <v>7.3999999999999995</v>
      </c>
      <c r="BF50" s="121">
        <v>10</v>
      </c>
      <c r="BG50" s="43">
        <v>44</v>
      </c>
      <c r="BH50" s="1">
        <v>47</v>
      </c>
      <c r="BI50" s="2" t="s">
        <v>63</v>
      </c>
      <c r="BJ50" s="2" t="s">
        <v>62</v>
      </c>
      <c r="BK50" s="2"/>
      <c r="BL50" s="35"/>
      <c r="BM50" s="35"/>
      <c r="BN50" s="35"/>
      <c r="BO50" s="34"/>
      <c r="BP50" s="173">
        <f t="shared" si="7"/>
        <v>7.49</v>
      </c>
      <c r="BQ50" s="174" t="str">
        <f t="shared" si="8"/>
        <v>Kh¸</v>
      </c>
    </row>
    <row r="51" spans="1:69" ht="12.75">
      <c r="A51" s="43">
        <v>45</v>
      </c>
      <c r="B51" s="1">
        <v>48</v>
      </c>
      <c r="C51" s="2" t="s">
        <v>65</v>
      </c>
      <c r="D51" s="2" t="s">
        <v>64</v>
      </c>
      <c r="E51" s="2"/>
      <c r="F51" s="112">
        <v>9</v>
      </c>
      <c r="G51" s="112">
        <v>9</v>
      </c>
      <c r="H51" s="112">
        <v>8</v>
      </c>
      <c r="I51" s="35">
        <v>9</v>
      </c>
      <c r="J51" s="167">
        <f t="shared" si="1"/>
        <v>8.899999999999999</v>
      </c>
      <c r="K51" s="113">
        <v>8</v>
      </c>
      <c r="L51" s="113">
        <v>7</v>
      </c>
      <c r="M51" s="113">
        <v>8</v>
      </c>
      <c r="N51" s="118">
        <v>8</v>
      </c>
      <c r="O51" s="141">
        <v>8</v>
      </c>
      <c r="P51" s="142">
        <f t="shared" si="2"/>
        <v>7.924999999999999</v>
      </c>
      <c r="Q51" s="43">
        <v>45</v>
      </c>
      <c r="R51" s="1">
        <v>48</v>
      </c>
      <c r="S51" s="2" t="s">
        <v>65</v>
      </c>
      <c r="T51" s="2" t="s">
        <v>64</v>
      </c>
      <c r="U51" s="2"/>
      <c r="V51" s="128">
        <v>8</v>
      </c>
      <c r="W51" s="128">
        <v>8</v>
      </c>
      <c r="X51" s="128">
        <v>8</v>
      </c>
      <c r="Y51" s="129">
        <v>9</v>
      </c>
      <c r="Z51" s="34">
        <f t="shared" si="9"/>
        <v>8.7</v>
      </c>
      <c r="AA51" s="130">
        <v>6</v>
      </c>
      <c r="AB51" s="130">
        <v>7</v>
      </c>
      <c r="AC51" s="130">
        <v>7</v>
      </c>
      <c r="AD51" s="130">
        <v>8</v>
      </c>
      <c r="AE51" s="12">
        <v>7</v>
      </c>
      <c r="AF51" s="60">
        <f t="shared" si="3"/>
        <v>7</v>
      </c>
      <c r="AG51" s="43">
        <v>45</v>
      </c>
      <c r="AH51" s="1">
        <v>48</v>
      </c>
      <c r="AI51" s="2" t="s">
        <v>65</v>
      </c>
      <c r="AJ51" s="2" t="s">
        <v>64</v>
      </c>
      <c r="AK51" s="2"/>
      <c r="AL51" s="130">
        <v>8</v>
      </c>
      <c r="AM51" s="130">
        <v>9</v>
      </c>
      <c r="AN51" s="130">
        <v>8</v>
      </c>
      <c r="AO51" s="130">
        <v>6</v>
      </c>
      <c r="AP51" s="34">
        <f t="shared" si="4"/>
        <v>6.699999999999999</v>
      </c>
      <c r="AQ51" s="130">
        <v>7</v>
      </c>
      <c r="AR51" s="130">
        <v>8</v>
      </c>
      <c r="AS51" s="130">
        <v>8</v>
      </c>
      <c r="AT51" s="147">
        <v>8</v>
      </c>
      <c r="AU51" s="60">
        <f t="shared" si="5"/>
        <v>7.8999999999999995</v>
      </c>
      <c r="AV51" s="43">
        <v>45</v>
      </c>
      <c r="AW51" s="1">
        <v>48</v>
      </c>
      <c r="AX51" s="2" t="s">
        <v>65</v>
      </c>
      <c r="AY51" s="2" t="s">
        <v>64</v>
      </c>
      <c r="AZ51" s="2"/>
      <c r="BA51" s="130">
        <v>8</v>
      </c>
      <c r="BB51" s="130">
        <v>9</v>
      </c>
      <c r="BC51" s="130">
        <v>8</v>
      </c>
      <c r="BD51" s="130">
        <v>10</v>
      </c>
      <c r="BE51" s="34">
        <f t="shared" si="6"/>
        <v>9.5</v>
      </c>
      <c r="BF51" s="121">
        <v>10</v>
      </c>
      <c r="BG51" s="43">
        <v>45</v>
      </c>
      <c r="BH51" s="1">
        <v>48</v>
      </c>
      <c r="BI51" s="2" t="s">
        <v>65</v>
      </c>
      <c r="BJ51" s="2" t="s">
        <v>64</v>
      </c>
      <c r="BK51" s="2"/>
      <c r="BL51" s="35"/>
      <c r="BM51" s="35"/>
      <c r="BN51" s="35"/>
      <c r="BO51" s="34"/>
      <c r="BP51" s="173">
        <f t="shared" si="7"/>
        <v>8.19</v>
      </c>
      <c r="BQ51" s="174" t="str">
        <f t="shared" si="8"/>
        <v>Giái</v>
      </c>
    </row>
    <row r="52" spans="1:69" ht="12.75">
      <c r="A52" s="43">
        <v>46</v>
      </c>
      <c r="B52" s="1">
        <v>49</v>
      </c>
      <c r="C52" s="2" t="s">
        <v>10</v>
      </c>
      <c r="D52" s="2" t="s">
        <v>66</v>
      </c>
      <c r="E52" s="2"/>
      <c r="F52" s="112">
        <v>8</v>
      </c>
      <c r="G52" s="112">
        <v>8</v>
      </c>
      <c r="H52" s="112">
        <v>5</v>
      </c>
      <c r="I52" s="35">
        <v>9</v>
      </c>
      <c r="J52" s="167">
        <f t="shared" si="1"/>
        <v>8.4</v>
      </c>
      <c r="K52" s="113">
        <v>7</v>
      </c>
      <c r="L52" s="113">
        <v>8</v>
      </c>
      <c r="M52" s="113">
        <v>8</v>
      </c>
      <c r="N52" s="118">
        <v>8</v>
      </c>
      <c r="O52" s="141">
        <v>8</v>
      </c>
      <c r="P52" s="142">
        <f t="shared" si="2"/>
        <v>7.924999999999999</v>
      </c>
      <c r="Q52" s="43">
        <v>46</v>
      </c>
      <c r="R52" s="1">
        <v>49</v>
      </c>
      <c r="S52" s="2" t="s">
        <v>10</v>
      </c>
      <c r="T52" s="2" t="s">
        <v>66</v>
      </c>
      <c r="U52" s="2"/>
      <c r="V52" s="128">
        <v>7</v>
      </c>
      <c r="W52" s="128">
        <v>7</v>
      </c>
      <c r="X52" s="128">
        <v>7</v>
      </c>
      <c r="Y52" s="129">
        <v>7</v>
      </c>
      <c r="Z52" s="34">
        <f t="shared" si="9"/>
        <v>7</v>
      </c>
      <c r="AA52" s="130">
        <v>5</v>
      </c>
      <c r="AB52" s="130">
        <v>7</v>
      </c>
      <c r="AC52" s="130">
        <v>6</v>
      </c>
      <c r="AD52" s="130">
        <v>7</v>
      </c>
      <c r="AE52" s="12">
        <v>8</v>
      </c>
      <c r="AF52" s="60">
        <f t="shared" si="3"/>
        <v>7.475</v>
      </c>
      <c r="AG52" s="43">
        <v>46</v>
      </c>
      <c r="AH52" s="1">
        <v>49</v>
      </c>
      <c r="AI52" s="2" t="s">
        <v>10</v>
      </c>
      <c r="AJ52" s="2" t="s">
        <v>66</v>
      </c>
      <c r="AK52" s="2"/>
      <c r="AL52" s="130">
        <v>8</v>
      </c>
      <c r="AM52" s="130">
        <v>7</v>
      </c>
      <c r="AN52" s="130">
        <v>8</v>
      </c>
      <c r="AO52" s="130">
        <v>4</v>
      </c>
      <c r="AP52" s="34">
        <f t="shared" si="4"/>
        <v>5.1</v>
      </c>
      <c r="AQ52" s="130">
        <v>7</v>
      </c>
      <c r="AR52" s="130">
        <v>8</v>
      </c>
      <c r="AS52" s="130">
        <v>8</v>
      </c>
      <c r="AT52" s="147">
        <v>6</v>
      </c>
      <c r="AU52" s="60">
        <f t="shared" si="5"/>
        <v>6.499999999999999</v>
      </c>
      <c r="AV52" s="43">
        <v>46</v>
      </c>
      <c r="AW52" s="1">
        <v>49</v>
      </c>
      <c r="AX52" s="2" t="s">
        <v>10</v>
      </c>
      <c r="AY52" s="2" t="s">
        <v>66</v>
      </c>
      <c r="AZ52" s="2"/>
      <c r="BA52" s="130">
        <v>8</v>
      </c>
      <c r="BB52" s="130">
        <v>8</v>
      </c>
      <c r="BC52" s="130">
        <v>7</v>
      </c>
      <c r="BD52" s="130">
        <v>7</v>
      </c>
      <c r="BE52" s="34">
        <f t="shared" si="6"/>
        <v>7.199999999999999</v>
      </c>
      <c r="BF52" s="121">
        <v>10</v>
      </c>
      <c r="BG52" s="43">
        <v>46</v>
      </c>
      <c r="BH52" s="1">
        <v>49</v>
      </c>
      <c r="BI52" s="2" t="s">
        <v>10</v>
      </c>
      <c r="BJ52" s="2" t="s">
        <v>66</v>
      </c>
      <c r="BK52" s="2"/>
      <c r="BL52" s="35"/>
      <c r="BM52" s="35"/>
      <c r="BN52" s="35"/>
      <c r="BO52" s="34"/>
      <c r="BP52" s="173">
        <f t="shared" si="7"/>
        <v>7.37</v>
      </c>
      <c r="BQ52" s="174" t="str">
        <f t="shared" si="8"/>
        <v>Kh¸</v>
      </c>
    </row>
    <row r="53" spans="1:69" ht="12.75">
      <c r="A53" s="43">
        <v>47</v>
      </c>
      <c r="B53" s="1">
        <v>50</v>
      </c>
      <c r="C53" s="2" t="s">
        <v>10</v>
      </c>
      <c r="D53" s="2" t="s">
        <v>67</v>
      </c>
      <c r="E53" s="2"/>
      <c r="F53" s="112">
        <v>9</v>
      </c>
      <c r="G53" s="112">
        <v>8</v>
      </c>
      <c r="H53" s="112">
        <v>10</v>
      </c>
      <c r="I53" s="35">
        <v>9</v>
      </c>
      <c r="J53" s="167">
        <f t="shared" si="1"/>
        <v>9</v>
      </c>
      <c r="K53" s="113">
        <v>6</v>
      </c>
      <c r="L53" s="113">
        <v>7</v>
      </c>
      <c r="M53" s="113">
        <v>8</v>
      </c>
      <c r="N53" s="118">
        <v>8</v>
      </c>
      <c r="O53" s="141">
        <v>9</v>
      </c>
      <c r="P53" s="142">
        <f t="shared" si="2"/>
        <v>8.475</v>
      </c>
      <c r="Q53" s="43">
        <v>47</v>
      </c>
      <c r="R53" s="1">
        <v>50</v>
      </c>
      <c r="S53" s="2" t="s">
        <v>10</v>
      </c>
      <c r="T53" s="2" t="s">
        <v>67</v>
      </c>
      <c r="U53" s="2"/>
      <c r="V53" s="128">
        <v>8</v>
      </c>
      <c r="W53" s="128">
        <v>8</v>
      </c>
      <c r="X53" s="128">
        <v>8</v>
      </c>
      <c r="Y53" s="129">
        <v>8</v>
      </c>
      <c r="Z53" s="34">
        <f t="shared" si="9"/>
        <v>8</v>
      </c>
      <c r="AA53" s="130">
        <v>5</v>
      </c>
      <c r="AB53" s="130">
        <v>7</v>
      </c>
      <c r="AC53" s="130">
        <v>6</v>
      </c>
      <c r="AD53" s="130">
        <v>8</v>
      </c>
      <c r="AE53" s="12">
        <v>7</v>
      </c>
      <c r="AF53" s="60">
        <f t="shared" si="3"/>
        <v>6.85</v>
      </c>
      <c r="AG53" s="43">
        <v>47</v>
      </c>
      <c r="AH53" s="1">
        <v>50</v>
      </c>
      <c r="AI53" s="2" t="s">
        <v>10</v>
      </c>
      <c r="AJ53" s="2" t="s">
        <v>67</v>
      </c>
      <c r="AK53" s="2"/>
      <c r="AL53" s="130">
        <v>8</v>
      </c>
      <c r="AM53" s="130">
        <v>7</v>
      </c>
      <c r="AN53" s="130">
        <v>8</v>
      </c>
      <c r="AO53" s="130">
        <v>6</v>
      </c>
      <c r="AP53" s="34">
        <f t="shared" si="4"/>
        <v>6.499999999999999</v>
      </c>
      <c r="AQ53" s="130">
        <v>9</v>
      </c>
      <c r="AR53" s="130">
        <v>10</v>
      </c>
      <c r="AS53" s="130">
        <v>8</v>
      </c>
      <c r="AT53" s="147">
        <v>8</v>
      </c>
      <c r="AU53" s="60">
        <f t="shared" si="5"/>
        <v>8.299999999999999</v>
      </c>
      <c r="AV53" s="43">
        <v>47</v>
      </c>
      <c r="AW53" s="1">
        <v>50</v>
      </c>
      <c r="AX53" s="2" t="s">
        <v>10</v>
      </c>
      <c r="AY53" s="2" t="s">
        <v>67</v>
      </c>
      <c r="AZ53" s="2"/>
      <c r="BA53" s="130">
        <v>8</v>
      </c>
      <c r="BB53" s="130">
        <v>8</v>
      </c>
      <c r="BC53" s="130">
        <v>7</v>
      </c>
      <c r="BD53" s="130">
        <v>8</v>
      </c>
      <c r="BE53" s="34">
        <f t="shared" si="6"/>
        <v>7.8999999999999995</v>
      </c>
      <c r="BF53" s="121">
        <v>10</v>
      </c>
      <c r="BG53" s="43">
        <v>47</v>
      </c>
      <c r="BH53" s="1">
        <v>50</v>
      </c>
      <c r="BI53" s="2" t="s">
        <v>10</v>
      </c>
      <c r="BJ53" s="2" t="s">
        <v>67</v>
      </c>
      <c r="BK53" s="2"/>
      <c r="BL53" s="35"/>
      <c r="BM53" s="35"/>
      <c r="BN53" s="35"/>
      <c r="BO53" s="34"/>
      <c r="BP53" s="173">
        <f t="shared" si="7"/>
        <v>8.02</v>
      </c>
      <c r="BQ53" s="174" t="str">
        <f t="shared" si="8"/>
        <v>Giái</v>
      </c>
    </row>
    <row r="54" spans="1:69" ht="12.75">
      <c r="A54" s="43">
        <v>48</v>
      </c>
      <c r="B54" s="1">
        <v>51</v>
      </c>
      <c r="C54" s="2" t="s">
        <v>9</v>
      </c>
      <c r="D54" s="2" t="s">
        <v>67</v>
      </c>
      <c r="E54" s="2"/>
      <c r="F54" s="112">
        <v>8</v>
      </c>
      <c r="G54" s="112">
        <v>9</v>
      </c>
      <c r="H54" s="112">
        <v>5</v>
      </c>
      <c r="I54" s="35">
        <v>9</v>
      </c>
      <c r="J54" s="167">
        <f t="shared" si="1"/>
        <v>8.5</v>
      </c>
      <c r="K54" s="113">
        <v>6</v>
      </c>
      <c r="L54" s="113">
        <v>6</v>
      </c>
      <c r="M54" s="113">
        <v>7</v>
      </c>
      <c r="N54" s="118">
        <v>8</v>
      </c>
      <c r="O54" s="141">
        <v>7</v>
      </c>
      <c r="P54" s="142">
        <f t="shared" si="2"/>
        <v>6.924999999999999</v>
      </c>
      <c r="Q54" s="43">
        <v>48</v>
      </c>
      <c r="R54" s="1">
        <v>51</v>
      </c>
      <c r="S54" s="2" t="s">
        <v>9</v>
      </c>
      <c r="T54" s="2" t="s">
        <v>67</v>
      </c>
      <c r="U54" s="2"/>
      <c r="V54" s="128">
        <v>8</v>
      </c>
      <c r="W54" s="128">
        <v>7</v>
      </c>
      <c r="X54" s="128">
        <v>7</v>
      </c>
      <c r="Y54" s="129">
        <v>8</v>
      </c>
      <c r="Z54" s="34">
        <f t="shared" si="9"/>
        <v>7.799999999999999</v>
      </c>
      <c r="AA54" s="130">
        <v>5</v>
      </c>
      <c r="AB54" s="130">
        <v>7</v>
      </c>
      <c r="AC54" s="130">
        <v>6</v>
      </c>
      <c r="AD54" s="130">
        <v>8</v>
      </c>
      <c r="AE54" s="12">
        <v>8</v>
      </c>
      <c r="AF54" s="60">
        <f t="shared" si="3"/>
        <v>7.55</v>
      </c>
      <c r="AG54" s="43">
        <v>48</v>
      </c>
      <c r="AH54" s="1">
        <v>51</v>
      </c>
      <c r="AI54" s="2" t="s">
        <v>9</v>
      </c>
      <c r="AJ54" s="2" t="s">
        <v>67</v>
      </c>
      <c r="AK54" s="2"/>
      <c r="AL54" s="130">
        <v>7</v>
      </c>
      <c r="AM54" s="130">
        <v>8</v>
      </c>
      <c r="AN54" s="130">
        <v>8</v>
      </c>
      <c r="AO54" s="130">
        <v>6</v>
      </c>
      <c r="AP54" s="34">
        <f t="shared" si="4"/>
        <v>6.499999999999999</v>
      </c>
      <c r="AQ54" s="130">
        <v>8</v>
      </c>
      <c r="AR54" s="130">
        <v>8</v>
      </c>
      <c r="AS54" s="130">
        <v>9</v>
      </c>
      <c r="AT54" s="147">
        <v>7</v>
      </c>
      <c r="AU54" s="60">
        <f t="shared" si="5"/>
        <v>7.3999999999999995</v>
      </c>
      <c r="AV54" s="43">
        <v>48</v>
      </c>
      <c r="AW54" s="1">
        <v>51</v>
      </c>
      <c r="AX54" s="2" t="s">
        <v>9</v>
      </c>
      <c r="AY54" s="2" t="s">
        <v>67</v>
      </c>
      <c r="AZ54" s="2"/>
      <c r="BA54" s="130">
        <v>7</v>
      </c>
      <c r="BB54" s="130">
        <v>9</v>
      </c>
      <c r="BC54" s="130">
        <v>7</v>
      </c>
      <c r="BD54" s="130">
        <v>8</v>
      </c>
      <c r="BE54" s="34">
        <f t="shared" si="6"/>
        <v>7.8999999999999995</v>
      </c>
      <c r="BF54" s="121">
        <v>9</v>
      </c>
      <c r="BG54" s="43">
        <v>48</v>
      </c>
      <c r="BH54" s="1">
        <v>51</v>
      </c>
      <c r="BI54" s="2" t="s">
        <v>9</v>
      </c>
      <c r="BJ54" s="2" t="s">
        <v>67</v>
      </c>
      <c r="BK54" s="2"/>
      <c r="BL54" s="35"/>
      <c r="BM54" s="35"/>
      <c r="BN54" s="35"/>
      <c r="BO54" s="34"/>
      <c r="BP54" s="173">
        <f t="shared" si="7"/>
        <v>7.61</v>
      </c>
      <c r="BQ54" s="174" t="str">
        <f t="shared" si="8"/>
        <v>Kh¸</v>
      </c>
    </row>
    <row r="55" spans="1:69" ht="12.75">
      <c r="A55" s="43">
        <v>49</v>
      </c>
      <c r="B55" s="1">
        <v>52</v>
      </c>
      <c r="C55" s="2" t="s">
        <v>41</v>
      </c>
      <c r="D55" s="2" t="s">
        <v>67</v>
      </c>
      <c r="E55" s="2"/>
      <c r="F55" s="112">
        <v>8</v>
      </c>
      <c r="G55" s="112">
        <v>6</v>
      </c>
      <c r="H55" s="112">
        <v>8</v>
      </c>
      <c r="I55" s="35">
        <v>8</v>
      </c>
      <c r="J55" s="167">
        <f t="shared" si="1"/>
        <v>7.799999999999999</v>
      </c>
      <c r="K55" s="113">
        <v>8</v>
      </c>
      <c r="L55" s="113">
        <v>6</v>
      </c>
      <c r="M55" s="113">
        <v>6</v>
      </c>
      <c r="N55" s="118">
        <v>7</v>
      </c>
      <c r="O55" s="141">
        <v>6</v>
      </c>
      <c r="P55" s="142">
        <f t="shared" si="2"/>
        <v>6.225</v>
      </c>
      <c r="Q55" s="43">
        <v>49</v>
      </c>
      <c r="R55" s="1">
        <v>52</v>
      </c>
      <c r="S55" s="2" t="s">
        <v>41</v>
      </c>
      <c r="T55" s="2" t="s">
        <v>67</v>
      </c>
      <c r="U55" s="2"/>
      <c r="V55" s="128">
        <v>7</v>
      </c>
      <c r="W55" s="128">
        <v>7</v>
      </c>
      <c r="X55" s="128">
        <v>7</v>
      </c>
      <c r="Y55" s="129">
        <v>7</v>
      </c>
      <c r="Z55" s="34">
        <f t="shared" si="9"/>
        <v>7</v>
      </c>
      <c r="AA55" s="130">
        <v>6</v>
      </c>
      <c r="AB55" s="130">
        <v>6</v>
      </c>
      <c r="AC55" s="130">
        <v>6</v>
      </c>
      <c r="AD55" s="130">
        <v>7</v>
      </c>
      <c r="AE55" s="108">
        <v>7</v>
      </c>
      <c r="AF55" s="60">
        <f t="shared" si="3"/>
        <v>6.7749999999999995</v>
      </c>
      <c r="AG55" s="43">
        <v>49</v>
      </c>
      <c r="AH55" s="1">
        <v>52</v>
      </c>
      <c r="AI55" s="2" t="s">
        <v>41</v>
      </c>
      <c r="AJ55" s="2" t="s">
        <v>67</v>
      </c>
      <c r="AK55" s="2"/>
      <c r="AL55" s="130">
        <v>8</v>
      </c>
      <c r="AM55" s="130">
        <v>8</v>
      </c>
      <c r="AN55" s="130">
        <v>8</v>
      </c>
      <c r="AO55" s="130">
        <v>5</v>
      </c>
      <c r="AP55" s="34">
        <f t="shared" si="4"/>
        <v>5.9</v>
      </c>
      <c r="AQ55" s="130">
        <v>8</v>
      </c>
      <c r="AR55" s="130">
        <v>8</v>
      </c>
      <c r="AS55" s="130">
        <v>7</v>
      </c>
      <c r="AT55" s="147">
        <v>5</v>
      </c>
      <c r="AU55" s="60">
        <f t="shared" si="5"/>
        <v>5.8</v>
      </c>
      <c r="AV55" s="43">
        <v>49</v>
      </c>
      <c r="AW55" s="1">
        <v>52</v>
      </c>
      <c r="AX55" s="2" t="s">
        <v>41</v>
      </c>
      <c r="AY55" s="2" t="s">
        <v>67</v>
      </c>
      <c r="AZ55" s="2"/>
      <c r="BA55" s="130">
        <v>8</v>
      </c>
      <c r="BB55" s="130">
        <v>7</v>
      </c>
      <c r="BC55" s="130">
        <v>8</v>
      </c>
      <c r="BD55" s="130">
        <v>8</v>
      </c>
      <c r="BE55" s="34">
        <f t="shared" si="6"/>
        <v>7.8999999999999995</v>
      </c>
      <c r="BF55" s="121">
        <v>9</v>
      </c>
      <c r="BG55" s="43">
        <v>49</v>
      </c>
      <c r="BH55" s="1">
        <v>52</v>
      </c>
      <c r="BI55" s="2" t="s">
        <v>41</v>
      </c>
      <c r="BJ55" s="2" t="s">
        <v>67</v>
      </c>
      <c r="BK55" s="2"/>
      <c r="BL55" s="35"/>
      <c r="BM55" s="35"/>
      <c r="BN55" s="35"/>
      <c r="BO55" s="34"/>
      <c r="BP55" s="173">
        <f t="shared" si="7"/>
        <v>6.93</v>
      </c>
      <c r="BQ55" s="174" t="str">
        <f t="shared" si="8"/>
        <v>TB Kh¸</v>
      </c>
    </row>
    <row r="56" spans="1:69" ht="13.5" thickBot="1">
      <c r="A56" s="44">
        <v>50</v>
      </c>
      <c r="B56" s="45">
        <v>53</v>
      </c>
      <c r="C56" s="46" t="s">
        <v>68</v>
      </c>
      <c r="D56" s="46" t="s">
        <v>69</v>
      </c>
      <c r="E56" s="46"/>
      <c r="F56" s="114">
        <v>6</v>
      </c>
      <c r="G56" s="114">
        <v>7</v>
      </c>
      <c r="H56" s="114">
        <v>7</v>
      </c>
      <c r="I56" s="58">
        <v>8</v>
      </c>
      <c r="J56" s="168">
        <f t="shared" si="1"/>
        <v>7.6</v>
      </c>
      <c r="K56" s="115">
        <v>7</v>
      </c>
      <c r="L56" s="115">
        <v>7</v>
      </c>
      <c r="M56" s="115">
        <v>6</v>
      </c>
      <c r="N56" s="143">
        <v>8</v>
      </c>
      <c r="O56" s="144">
        <v>6</v>
      </c>
      <c r="P56" s="145">
        <f t="shared" si="2"/>
        <v>6.299999999999999</v>
      </c>
      <c r="Q56" s="44">
        <v>50</v>
      </c>
      <c r="R56" s="45">
        <v>53</v>
      </c>
      <c r="S56" s="46" t="s">
        <v>68</v>
      </c>
      <c r="T56" s="46" t="s">
        <v>69</v>
      </c>
      <c r="U56" s="46"/>
      <c r="V56" s="132">
        <v>7</v>
      </c>
      <c r="W56" s="132">
        <v>7</v>
      </c>
      <c r="X56" s="132">
        <v>7</v>
      </c>
      <c r="Y56" s="133">
        <v>6</v>
      </c>
      <c r="Z56" s="48">
        <f t="shared" si="9"/>
        <v>6.299999999999999</v>
      </c>
      <c r="AA56" s="134">
        <v>6</v>
      </c>
      <c r="AB56" s="134">
        <v>7</v>
      </c>
      <c r="AC56" s="134">
        <v>7</v>
      </c>
      <c r="AD56" s="134">
        <v>7</v>
      </c>
      <c r="AE56" s="109">
        <v>7</v>
      </c>
      <c r="AF56" s="61">
        <f t="shared" si="3"/>
        <v>6.924999999999999</v>
      </c>
      <c r="AG56" s="44">
        <v>50</v>
      </c>
      <c r="AH56" s="45">
        <v>53</v>
      </c>
      <c r="AI56" s="46" t="s">
        <v>68</v>
      </c>
      <c r="AJ56" s="46" t="s">
        <v>69</v>
      </c>
      <c r="AK56" s="46"/>
      <c r="AL56" s="137">
        <v>7</v>
      </c>
      <c r="AM56" s="137">
        <v>7</v>
      </c>
      <c r="AN56" s="137">
        <v>7</v>
      </c>
      <c r="AO56" s="137">
        <v>6</v>
      </c>
      <c r="AP56" s="48">
        <f>(SUM(AL56:AN56)/3*0.3+AO56*0.7)</f>
        <v>6.299999999999999</v>
      </c>
      <c r="AQ56" s="137">
        <v>7</v>
      </c>
      <c r="AR56" s="137">
        <v>9</v>
      </c>
      <c r="AS56" s="137">
        <v>8</v>
      </c>
      <c r="AT56" s="148">
        <v>8</v>
      </c>
      <c r="AU56" s="61">
        <f t="shared" si="5"/>
        <v>8</v>
      </c>
      <c r="AV56" s="44">
        <v>50</v>
      </c>
      <c r="AW56" s="45">
        <v>53</v>
      </c>
      <c r="AX56" s="46" t="s">
        <v>68</v>
      </c>
      <c r="AY56" s="46" t="s">
        <v>69</v>
      </c>
      <c r="AZ56" s="46"/>
      <c r="BA56" s="137">
        <v>7</v>
      </c>
      <c r="BB56" s="137">
        <v>8</v>
      </c>
      <c r="BC56" s="137">
        <v>7</v>
      </c>
      <c r="BD56" s="137">
        <v>8</v>
      </c>
      <c r="BE56" s="48">
        <f t="shared" si="6"/>
        <v>7.799999999999999</v>
      </c>
      <c r="BF56" s="122">
        <v>10</v>
      </c>
      <c r="BG56" s="44">
        <v>50</v>
      </c>
      <c r="BH56" s="45">
        <v>53</v>
      </c>
      <c r="BI56" s="46" t="s">
        <v>68</v>
      </c>
      <c r="BJ56" s="46" t="s">
        <v>69</v>
      </c>
      <c r="BK56" s="46"/>
      <c r="BL56" s="58"/>
      <c r="BM56" s="58"/>
      <c r="BN56" s="58"/>
      <c r="BO56" s="48"/>
      <c r="BP56" s="175">
        <f t="shared" si="7"/>
        <v>7.24</v>
      </c>
      <c r="BQ56" s="176" t="str">
        <f t="shared" si="8"/>
        <v>Kh¸</v>
      </c>
    </row>
    <row r="57" ht="13.5" thickTop="1"/>
  </sheetData>
  <mergeCells count="41">
    <mergeCell ref="BL5:BO5"/>
    <mergeCell ref="BP5:BP6"/>
    <mergeCell ref="BQ5:BQ6"/>
    <mergeCell ref="A3:P3"/>
    <mergeCell ref="Q3:AF3"/>
    <mergeCell ref="AG3:AU3"/>
    <mergeCell ref="AV3:BE3"/>
    <mergeCell ref="BH5:BH6"/>
    <mergeCell ref="BI5:BI6"/>
    <mergeCell ref="BJ5:BJ6"/>
    <mergeCell ref="BK5:BK6"/>
    <mergeCell ref="D5:D6"/>
    <mergeCell ref="AV5:AV6"/>
    <mergeCell ref="AW5:AW6"/>
    <mergeCell ref="AX5:AX6"/>
    <mergeCell ref="AZ5:AZ6"/>
    <mergeCell ref="BA5:BE5"/>
    <mergeCell ref="BG5:BG6"/>
    <mergeCell ref="S5:S6"/>
    <mergeCell ref="T5:T6"/>
    <mergeCell ref="AY5:AY6"/>
    <mergeCell ref="BF5:BF6"/>
    <mergeCell ref="AQ5:AU5"/>
    <mergeCell ref="AH5:AH6"/>
    <mergeCell ref="AI5:AI6"/>
    <mergeCell ref="AJ5:AJ6"/>
    <mergeCell ref="AK5:AK6"/>
    <mergeCell ref="AG5:AG6"/>
    <mergeCell ref="Q5:Q6"/>
    <mergeCell ref="R5:R6"/>
    <mergeCell ref="AL5:AP5"/>
    <mergeCell ref="A4:P4"/>
    <mergeCell ref="U5:U6"/>
    <mergeCell ref="V5:Z5"/>
    <mergeCell ref="AA5:AF5"/>
    <mergeCell ref="E5:E6"/>
    <mergeCell ref="F5:J5"/>
    <mergeCell ref="K5:P5"/>
    <mergeCell ref="A5:A6"/>
    <mergeCell ref="B5:B6"/>
    <mergeCell ref="C5:C6"/>
  </mergeCells>
  <conditionalFormatting sqref="F7:H56 K7:M56 AE7:AE56">
    <cfRule type="cellIs" priority="1" dxfId="0" operator="lessThan" stopIfTrue="1">
      <formula>3</formula>
    </cfRule>
  </conditionalFormatting>
  <conditionalFormatting sqref="O7:O56 Y7:Y56 BD7:BD56">
    <cfRule type="cellIs" priority="2" dxfId="0" operator="lessThan" stopIfTrue="1">
      <formula>5</formula>
    </cfRule>
  </conditionalFormatting>
  <conditionalFormatting sqref="I7:I56">
    <cfRule type="cellIs" priority="3" dxfId="0" operator="lessThan" stopIfTrue="1">
      <formula>4</formula>
    </cfRule>
  </conditionalFormatting>
  <conditionalFormatting sqref="AO7:AO56 AT7:AT56">
    <cfRule type="cellIs" priority="4" dxfId="0" operator="lessThan" stopIfTrue="1">
      <formula>4</formula>
    </cfRule>
  </conditionalFormatting>
  <hyperlinks>
    <hyperlink ref="J7" location="'DTBCK6-1'!F7" display="'DTBCK6-1'!F7"/>
    <hyperlink ref="J8:J56" location="'DTBCK6-1'!F7" display="'DTBCK6-1'!F7"/>
  </hyperlinks>
  <printOptions/>
  <pageMargins left="0.75" right="0.26" top="0.35" bottom="0.49" header="0.33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60"/>
  <sheetViews>
    <sheetView workbookViewId="0" topLeftCell="AH7">
      <selection activeCell="AS7" sqref="AS7"/>
    </sheetView>
  </sheetViews>
  <sheetFormatPr defaultColWidth="9.140625" defaultRowHeight="12.75"/>
  <cols>
    <col min="1" max="1" width="6.28125" style="17" customWidth="1"/>
    <col min="2" max="2" width="7.28125" style="17" customWidth="1"/>
    <col min="3" max="3" width="14.00390625" style="17" customWidth="1"/>
    <col min="4" max="4" width="8.7109375" style="17" customWidth="1"/>
    <col min="5" max="5" width="12.57421875" style="17" customWidth="1"/>
    <col min="6" max="16" width="4.7109375" style="17" customWidth="1"/>
    <col min="17" max="17" width="0.2890625" style="17" customWidth="1"/>
    <col min="18" max="18" width="8.00390625" style="17" customWidth="1"/>
    <col min="19" max="19" width="15.28125" style="17" customWidth="1"/>
    <col min="20" max="20" width="9.28125" style="17" customWidth="1"/>
    <col min="21" max="21" width="17.28125" style="17" customWidth="1"/>
    <col min="22" max="30" width="5.28125" style="17" customWidth="1"/>
    <col min="31" max="31" width="6.8515625" style="17" customWidth="1"/>
    <col min="32" max="32" width="8.00390625" style="17" customWidth="1"/>
    <col min="33" max="33" width="15.28125" style="17" customWidth="1"/>
    <col min="34" max="34" width="9.28125" style="17" customWidth="1"/>
    <col min="35" max="35" width="13.140625" style="17" customWidth="1"/>
    <col min="36" max="45" width="4.7109375" style="17" customWidth="1"/>
    <col min="46" max="46" width="6.28125" style="17" customWidth="1"/>
    <col min="47" max="47" width="6.7109375" style="17" customWidth="1"/>
    <col min="48" max="48" width="14.8515625" style="17" customWidth="1"/>
    <col min="49" max="49" width="8.8515625" style="17" customWidth="1"/>
    <col min="50" max="50" width="15.57421875" style="17" customWidth="1"/>
    <col min="51" max="61" width="4.7109375" style="17" customWidth="1"/>
    <col min="62" max="62" width="6.8515625" style="17" customWidth="1"/>
    <col min="63" max="63" width="8.00390625" style="17" customWidth="1"/>
    <col min="64" max="64" width="15.28125" style="17" customWidth="1"/>
    <col min="65" max="65" width="9.28125" style="17" customWidth="1"/>
    <col min="66" max="66" width="17.28125" style="17" customWidth="1"/>
    <col min="67" max="68" width="6.00390625" style="17" customWidth="1"/>
    <col min="69" max="69" width="6.28125" style="17" customWidth="1"/>
    <col min="70" max="70" width="6.421875" style="17" customWidth="1"/>
    <col min="71" max="71" width="9.140625" style="17" customWidth="1"/>
    <col min="72" max="72" width="14.00390625" style="17" bestFit="1" customWidth="1"/>
    <col min="73" max="16384" width="9.140625" style="17" customWidth="1"/>
  </cols>
  <sheetData>
    <row r="1" spans="1:73" ht="16.5">
      <c r="A1" s="21" t="s">
        <v>0</v>
      </c>
      <c r="B1" s="14"/>
      <c r="C1" s="14"/>
      <c r="D1" s="14"/>
      <c r="E1" s="15"/>
      <c r="F1" s="15"/>
      <c r="G1" s="15"/>
      <c r="H1" s="15"/>
      <c r="I1" s="16"/>
      <c r="J1" s="15"/>
      <c r="K1" s="15"/>
      <c r="L1" s="15"/>
      <c r="M1" s="15"/>
      <c r="N1" s="15"/>
      <c r="O1" s="15"/>
      <c r="P1" s="15"/>
      <c r="Q1" s="21" t="s">
        <v>0</v>
      </c>
      <c r="R1" s="14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21" t="s">
        <v>0</v>
      </c>
      <c r="AF1" s="14"/>
      <c r="AG1" s="14"/>
      <c r="AH1" s="14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21" t="s">
        <v>0</v>
      </c>
      <c r="AU1" s="14"/>
      <c r="AV1" s="14"/>
      <c r="AW1" s="14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21" t="s">
        <v>0</v>
      </c>
      <c r="BK1" s="14"/>
      <c r="BL1" s="14"/>
      <c r="BM1" s="14"/>
      <c r="BN1" s="15"/>
      <c r="BO1" s="15"/>
      <c r="BP1" s="15"/>
      <c r="BQ1" s="15"/>
      <c r="BR1" s="15"/>
      <c r="BS1" s="15"/>
      <c r="BT1" s="15"/>
      <c r="BU1" s="15"/>
    </row>
    <row r="2" spans="1:73" ht="17.25">
      <c r="A2" s="22" t="s">
        <v>96</v>
      </c>
      <c r="B2" s="18"/>
      <c r="C2" s="18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22" t="s">
        <v>96</v>
      </c>
      <c r="R2" s="18"/>
      <c r="S2" s="18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22" t="s">
        <v>96</v>
      </c>
      <c r="AF2" s="18"/>
      <c r="AG2" s="18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22" t="s">
        <v>96</v>
      </c>
      <c r="AU2" s="18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22" t="s">
        <v>96</v>
      </c>
      <c r="BK2" s="18"/>
      <c r="BL2" s="18"/>
      <c r="BM2" s="15"/>
      <c r="BN2" s="15"/>
      <c r="BO2" s="15"/>
      <c r="BP2" s="15"/>
      <c r="BQ2" s="15"/>
      <c r="BR2" s="15"/>
      <c r="BS2" s="15"/>
      <c r="BT2" s="15"/>
      <c r="BU2" s="15"/>
    </row>
    <row r="3" spans="1:73" s="19" customFormat="1" ht="20.25" customHeight="1">
      <c r="A3" s="23" t="s">
        <v>108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3" t="s">
        <v>108</v>
      </c>
      <c r="R3" s="24"/>
      <c r="S3" s="25"/>
      <c r="T3" s="26"/>
      <c r="U3" s="26"/>
      <c r="V3" s="23"/>
      <c r="W3" s="23"/>
      <c r="X3" s="23"/>
      <c r="Y3" s="23"/>
      <c r="Z3" s="23"/>
      <c r="AA3" s="23"/>
      <c r="AB3" s="23"/>
      <c r="AC3" s="23"/>
      <c r="AD3" s="23"/>
      <c r="AE3" s="23" t="s">
        <v>108</v>
      </c>
      <c r="AF3" s="24"/>
      <c r="AG3" s="25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3" t="s">
        <v>108</v>
      </c>
      <c r="AU3" s="24"/>
      <c r="AV3" s="25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3" t="s">
        <v>108</v>
      </c>
      <c r="BK3" s="24"/>
      <c r="BL3" s="25"/>
      <c r="BM3" s="26"/>
      <c r="BN3" s="26"/>
      <c r="BO3" s="26"/>
      <c r="BP3" s="26"/>
      <c r="BQ3" s="26"/>
      <c r="BR3" s="26"/>
      <c r="BS3" s="26"/>
      <c r="BT3" s="26"/>
      <c r="BU3" s="38"/>
    </row>
    <row r="4" spans="1:73" ht="21" customHeight="1" thickBot="1">
      <c r="A4" s="29" t="s">
        <v>78</v>
      </c>
      <c r="B4" s="24"/>
      <c r="C4" s="24"/>
      <c r="D4" s="27"/>
      <c r="E4" s="24"/>
      <c r="F4" s="24"/>
      <c r="G4" s="24"/>
      <c r="H4" s="24"/>
      <c r="I4" s="28"/>
      <c r="J4" s="24"/>
      <c r="K4" s="24"/>
      <c r="L4" s="24"/>
      <c r="M4" s="24"/>
      <c r="N4" s="24"/>
      <c r="O4" s="24"/>
      <c r="P4" s="24"/>
      <c r="Q4" s="29" t="s">
        <v>78</v>
      </c>
      <c r="R4" s="39"/>
      <c r="S4" s="39"/>
      <c r="T4" s="40"/>
      <c r="U4" s="39"/>
      <c r="V4" s="39"/>
      <c r="W4" s="39"/>
      <c r="X4" s="39"/>
      <c r="Y4" s="39"/>
      <c r="Z4" s="39"/>
      <c r="AA4" s="39"/>
      <c r="AB4" s="39"/>
      <c r="AC4" s="39"/>
      <c r="AD4" s="39"/>
      <c r="AE4" s="29" t="s">
        <v>78</v>
      </c>
      <c r="AF4" s="39"/>
      <c r="AG4" s="39"/>
      <c r="AH4" s="40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29" t="s">
        <v>78</v>
      </c>
      <c r="AU4" s="39"/>
      <c r="AV4" s="39"/>
      <c r="AW4" s="40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29" t="s">
        <v>78</v>
      </c>
      <c r="BK4" s="39"/>
      <c r="BL4" s="39"/>
      <c r="BM4" s="40"/>
      <c r="BN4" s="39"/>
      <c r="BO4" s="39"/>
      <c r="BP4" s="39"/>
      <c r="BQ4" s="39"/>
      <c r="BR4" s="39"/>
      <c r="BS4" s="39"/>
      <c r="BT4" s="39"/>
      <c r="BU4" s="15"/>
    </row>
    <row r="5" spans="1:73" ht="21" customHeight="1" thickTop="1">
      <c r="A5" s="213" t="s">
        <v>93</v>
      </c>
      <c r="B5" s="207" t="s">
        <v>94</v>
      </c>
      <c r="C5" s="207" t="s">
        <v>95</v>
      </c>
      <c r="D5" s="207" t="s">
        <v>1</v>
      </c>
      <c r="E5" s="207" t="s">
        <v>2</v>
      </c>
      <c r="F5" s="207" t="s">
        <v>84</v>
      </c>
      <c r="G5" s="207"/>
      <c r="H5" s="207"/>
      <c r="I5" s="207"/>
      <c r="J5" s="209"/>
      <c r="K5" s="207" t="s">
        <v>85</v>
      </c>
      <c r="L5" s="207"/>
      <c r="M5" s="207"/>
      <c r="N5" s="207"/>
      <c r="O5" s="207"/>
      <c r="P5" s="218"/>
      <c r="Q5" s="213" t="s">
        <v>93</v>
      </c>
      <c r="R5" s="207" t="s">
        <v>94</v>
      </c>
      <c r="S5" s="207" t="s">
        <v>95</v>
      </c>
      <c r="T5" s="207" t="s">
        <v>1</v>
      </c>
      <c r="U5" s="207" t="s">
        <v>2</v>
      </c>
      <c r="V5" s="207" t="s">
        <v>86</v>
      </c>
      <c r="W5" s="207"/>
      <c r="X5" s="207"/>
      <c r="Y5" s="209"/>
      <c r="Z5" s="207" t="s">
        <v>87</v>
      </c>
      <c r="AA5" s="207"/>
      <c r="AB5" s="207"/>
      <c r="AC5" s="207"/>
      <c r="AD5" s="211"/>
      <c r="AE5" s="213" t="s">
        <v>93</v>
      </c>
      <c r="AF5" s="207" t="s">
        <v>94</v>
      </c>
      <c r="AG5" s="207" t="s">
        <v>95</v>
      </c>
      <c r="AH5" s="207" t="s">
        <v>1</v>
      </c>
      <c r="AI5" s="207" t="s">
        <v>2</v>
      </c>
      <c r="AJ5" s="207" t="s">
        <v>88</v>
      </c>
      <c r="AK5" s="207"/>
      <c r="AL5" s="207"/>
      <c r="AM5" s="207"/>
      <c r="AN5" s="207"/>
      <c r="AO5" s="207" t="s">
        <v>89</v>
      </c>
      <c r="AP5" s="207"/>
      <c r="AQ5" s="207"/>
      <c r="AR5" s="207"/>
      <c r="AS5" s="211"/>
      <c r="AT5" s="213" t="s">
        <v>93</v>
      </c>
      <c r="AU5" s="207" t="s">
        <v>94</v>
      </c>
      <c r="AV5" s="207" t="s">
        <v>95</v>
      </c>
      <c r="AW5" s="207" t="s">
        <v>1</v>
      </c>
      <c r="AX5" s="207" t="s">
        <v>2</v>
      </c>
      <c r="AY5" s="207" t="s">
        <v>90</v>
      </c>
      <c r="AZ5" s="207"/>
      <c r="BA5" s="207"/>
      <c r="BB5" s="207"/>
      <c r="BC5" s="207"/>
      <c r="BD5" s="207"/>
      <c r="BE5" s="207" t="s">
        <v>91</v>
      </c>
      <c r="BF5" s="207"/>
      <c r="BG5" s="207"/>
      <c r="BH5" s="207"/>
      <c r="BI5" s="218"/>
      <c r="BJ5" s="213" t="s">
        <v>93</v>
      </c>
      <c r="BK5" s="207" t="s">
        <v>94</v>
      </c>
      <c r="BL5" s="207" t="s">
        <v>95</v>
      </c>
      <c r="BM5" s="207" t="s">
        <v>1</v>
      </c>
      <c r="BN5" s="207" t="s">
        <v>2</v>
      </c>
      <c r="BO5" s="207" t="s">
        <v>92</v>
      </c>
      <c r="BP5" s="207"/>
      <c r="BQ5" s="207"/>
      <c r="BR5" s="209"/>
      <c r="BS5" s="207" t="s">
        <v>76</v>
      </c>
      <c r="BT5" s="211" t="s">
        <v>77</v>
      </c>
      <c r="BU5" s="15"/>
    </row>
    <row r="6" spans="1:73" ht="20.25" customHeight="1">
      <c r="A6" s="214"/>
      <c r="B6" s="208"/>
      <c r="C6" s="208"/>
      <c r="D6" s="208"/>
      <c r="E6" s="208"/>
      <c r="F6" s="41" t="s">
        <v>70</v>
      </c>
      <c r="G6" s="41" t="s">
        <v>71</v>
      </c>
      <c r="H6" s="41" t="s">
        <v>72</v>
      </c>
      <c r="I6" s="41" t="s">
        <v>73</v>
      </c>
      <c r="J6" s="41" t="s">
        <v>74</v>
      </c>
      <c r="K6" s="41" t="s">
        <v>70</v>
      </c>
      <c r="L6" s="41" t="s">
        <v>71</v>
      </c>
      <c r="M6" s="41" t="s">
        <v>72</v>
      </c>
      <c r="N6" s="41" t="s">
        <v>75</v>
      </c>
      <c r="O6" s="41" t="s">
        <v>73</v>
      </c>
      <c r="P6" s="52" t="s">
        <v>74</v>
      </c>
      <c r="Q6" s="214"/>
      <c r="R6" s="208"/>
      <c r="S6" s="208"/>
      <c r="T6" s="208"/>
      <c r="U6" s="208"/>
      <c r="V6" s="41" t="s">
        <v>70</v>
      </c>
      <c r="W6" s="41" t="s">
        <v>71</v>
      </c>
      <c r="X6" s="41" t="s">
        <v>73</v>
      </c>
      <c r="Y6" s="41" t="s">
        <v>74</v>
      </c>
      <c r="Z6" s="41" t="s">
        <v>70</v>
      </c>
      <c r="AA6" s="41" t="s">
        <v>71</v>
      </c>
      <c r="AB6" s="41" t="s">
        <v>72</v>
      </c>
      <c r="AC6" s="41" t="s">
        <v>73</v>
      </c>
      <c r="AD6" s="52" t="s">
        <v>74</v>
      </c>
      <c r="AE6" s="214"/>
      <c r="AF6" s="208"/>
      <c r="AG6" s="208"/>
      <c r="AH6" s="208"/>
      <c r="AI6" s="208"/>
      <c r="AJ6" s="41" t="s">
        <v>70</v>
      </c>
      <c r="AK6" s="41" t="s">
        <v>71</v>
      </c>
      <c r="AL6" s="41" t="s">
        <v>72</v>
      </c>
      <c r="AM6" s="41" t="s">
        <v>73</v>
      </c>
      <c r="AN6" s="41" t="s">
        <v>74</v>
      </c>
      <c r="AO6" s="41" t="s">
        <v>70</v>
      </c>
      <c r="AP6" s="41" t="s">
        <v>71</v>
      </c>
      <c r="AQ6" s="41" t="s">
        <v>72</v>
      </c>
      <c r="AR6" s="41" t="s">
        <v>73</v>
      </c>
      <c r="AS6" s="52" t="s">
        <v>74</v>
      </c>
      <c r="AT6" s="214"/>
      <c r="AU6" s="208"/>
      <c r="AV6" s="208"/>
      <c r="AW6" s="208"/>
      <c r="AX6" s="208"/>
      <c r="AY6" s="41" t="s">
        <v>70</v>
      </c>
      <c r="AZ6" s="41" t="s">
        <v>71</v>
      </c>
      <c r="BA6" s="41" t="s">
        <v>72</v>
      </c>
      <c r="BB6" s="41" t="s">
        <v>75</v>
      </c>
      <c r="BC6" s="41" t="s">
        <v>73</v>
      </c>
      <c r="BD6" s="41" t="s">
        <v>74</v>
      </c>
      <c r="BE6" s="41" t="s">
        <v>70</v>
      </c>
      <c r="BF6" s="41" t="s">
        <v>71</v>
      </c>
      <c r="BG6" s="41" t="s">
        <v>72</v>
      </c>
      <c r="BH6" s="41" t="s">
        <v>73</v>
      </c>
      <c r="BI6" s="52" t="s">
        <v>74</v>
      </c>
      <c r="BJ6" s="214"/>
      <c r="BK6" s="208"/>
      <c r="BL6" s="208"/>
      <c r="BM6" s="208"/>
      <c r="BN6" s="208"/>
      <c r="BO6" s="41" t="s">
        <v>70</v>
      </c>
      <c r="BP6" s="41" t="s">
        <v>71</v>
      </c>
      <c r="BQ6" s="41" t="s">
        <v>73</v>
      </c>
      <c r="BR6" s="41" t="s">
        <v>74</v>
      </c>
      <c r="BS6" s="210"/>
      <c r="BT6" s="212"/>
      <c r="BU6" s="15"/>
    </row>
    <row r="7" spans="1:73" ht="12.75">
      <c r="A7" s="42">
        <v>1</v>
      </c>
      <c r="B7" s="3">
        <v>1</v>
      </c>
      <c r="C7" s="4" t="s">
        <v>3</v>
      </c>
      <c r="D7" s="4" t="s">
        <v>4</v>
      </c>
      <c r="E7" s="4"/>
      <c r="F7" s="4">
        <v>7</v>
      </c>
      <c r="G7" s="4">
        <v>8</v>
      </c>
      <c r="H7" s="4">
        <v>7</v>
      </c>
      <c r="I7" s="30">
        <v>8</v>
      </c>
      <c r="J7" s="31">
        <f>(SUM(F7:H7)/3*0.3+I7*0.7)</f>
        <v>7.799999999999999</v>
      </c>
      <c r="K7" s="32">
        <v>7</v>
      </c>
      <c r="L7" s="32">
        <v>8</v>
      </c>
      <c r="M7" s="32">
        <v>6</v>
      </c>
      <c r="N7" s="32">
        <v>7</v>
      </c>
      <c r="O7" s="11">
        <v>8</v>
      </c>
      <c r="P7" s="59">
        <f>(SUM(K7:N7)/4*0.3+O7*0.7)</f>
        <v>7.699999999999999</v>
      </c>
      <c r="Q7" s="42">
        <v>1</v>
      </c>
      <c r="R7" s="3">
        <v>1</v>
      </c>
      <c r="S7" s="4" t="s">
        <v>3</v>
      </c>
      <c r="T7" s="4" t="s">
        <v>4</v>
      </c>
      <c r="U7" s="4"/>
      <c r="V7" s="32">
        <v>7</v>
      </c>
      <c r="W7" s="32">
        <v>8</v>
      </c>
      <c r="X7" s="53">
        <v>9</v>
      </c>
      <c r="Y7" s="31">
        <f>(SUM(V7:W7)/2*0.3+X7*0.7)</f>
        <v>8.55</v>
      </c>
      <c r="Z7" s="32">
        <v>5</v>
      </c>
      <c r="AA7" s="32">
        <v>7</v>
      </c>
      <c r="AB7" s="32">
        <v>7</v>
      </c>
      <c r="AC7" s="32">
        <v>7</v>
      </c>
      <c r="AD7" s="59">
        <f>(SUM(Z7:AB7)/3*0.3+AC7*0.7)</f>
        <v>6.799999999999999</v>
      </c>
      <c r="AE7" s="42">
        <v>1</v>
      </c>
      <c r="AF7" s="3">
        <v>1</v>
      </c>
      <c r="AG7" s="4" t="s">
        <v>3</v>
      </c>
      <c r="AH7" s="4" t="s">
        <v>4</v>
      </c>
      <c r="AI7" s="4"/>
      <c r="AJ7" s="32">
        <v>7</v>
      </c>
      <c r="AK7" s="32">
        <v>8</v>
      </c>
      <c r="AL7" s="32">
        <v>8</v>
      </c>
      <c r="AM7" s="32">
        <v>6</v>
      </c>
      <c r="AN7" s="31">
        <f>(SUM(AJ7:AL7)/3*0.3+AM7*0.7)</f>
        <v>6.499999999999999</v>
      </c>
      <c r="AO7" s="32">
        <v>3</v>
      </c>
      <c r="AP7" s="32">
        <v>7</v>
      </c>
      <c r="AQ7" s="32">
        <v>6</v>
      </c>
      <c r="AR7" s="32">
        <v>6</v>
      </c>
      <c r="AS7" s="59">
        <v>6</v>
      </c>
      <c r="AT7" s="42">
        <v>1</v>
      </c>
      <c r="AU7" s="3">
        <v>1</v>
      </c>
      <c r="AV7" s="4" t="s">
        <v>3</v>
      </c>
      <c r="AW7" s="4" t="s">
        <v>4</v>
      </c>
      <c r="AX7" s="4"/>
      <c r="AY7" s="32">
        <v>5</v>
      </c>
      <c r="AZ7" s="32">
        <v>6</v>
      </c>
      <c r="BA7" s="32">
        <v>7</v>
      </c>
      <c r="BB7" s="32">
        <v>6</v>
      </c>
      <c r="BC7" s="32">
        <v>7</v>
      </c>
      <c r="BD7" s="31">
        <f>(SUM(AY7:BB7)/4*0.3+BC7*0.7)</f>
        <v>6.699999999999999</v>
      </c>
      <c r="BE7" s="32">
        <v>6</v>
      </c>
      <c r="BF7" s="32">
        <v>8</v>
      </c>
      <c r="BG7" s="32">
        <v>7</v>
      </c>
      <c r="BH7" s="32">
        <v>8</v>
      </c>
      <c r="BI7" s="59">
        <f>(SUM(BE7:BG7)/3*0.3+BH7*0.7)</f>
        <v>7.699999999999999</v>
      </c>
      <c r="BJ7" s="42">
        <v>1</v>
      </c>
      <c r="BK7" s="3">
        <v>1</v>
      </c>
      <c r="BL7" s="4" t="s">
        <v>3</v>
      </c>
      <c r="BM7" s="4" t="s">
        <v>4</v>
      </c>
      <c r="BN7" s="4"/>
      <c r="BO7" s="32"/>
      <c r="BP7" s="32"/>
      <c r="BQ7" s="32"/>
      <c r="BR7" s="31">
        <f aca="true" t="shared" si="0" ref="BR7:BR38">(SUM(BO7:BP7)/3*0.3+BQ7*0.7)</f>
        <v>0</v>
      </c>
      <c r="BS7" s="54">
        <f>ROUND((J7*3+P7*4+Y7*2+AD7*3+AN7*3+AS7*3+BD7*4+BI7*3)/25,2)</f>
        <v>7.16</v>
      </c>
      <c r="BT7" s="55" t="str">
        <f>IF(BS7&gt;=9,"XuÊt s¾c",IF(AND(BS7&lt;9,BS7&gt;=8),"Giái",IF(AND(BS7&lt;8,BS7&gt;=7),"Kh¸",IF(AND(BS7&lt;7,BS7&gt;=6),"TB Kh¸",IF(AND(BS7&lt;6,BS7&gt;=5),"Trung B×nh",IF(AND(BS7&lt;5,BS7&gt;=4),"YÕu","KÐm"))))))</f>
        <v>Kh¸</v>
      </c>
      <c r="BU7" s="15"/>
    </row>
    <row r="8" spans="1:73" ht="12.75">
      <c r="A8" s="43">
        <v>2</v>
      </c>
      <c r="B8" s="1">
        <v>2</v>
      </c>
      <c r="C8" s="2" t="s">
        <v>5</v>
      </c>
      <c r="D8" s="2" t="s">
        <v>6</v>
      </c>
      <c r="E8" s="2"/>
      <c r="F8" s="2">
        <v>9</v>
      </c>
      <c r="G8" s="2">
        <v>7</v>
      </c>
      <c r="H8" s="2">
        <v>8</v>
      </c>
      <c r="I8" s="33">
        <v>8</v>
      </c>
      <c r="J8" s="34">
        <f>(SUM(F8:H8)/3*0.3+I8*0.7)</f>
        <v>8</v>
      </c>
      <c r="K8" s="35">
        <v>8</v>
      </c>
      <c r="L8" s="35">
        <v>8</v>
      </c>
      <c r="M8" s="35">
        <v>7</v>
      </c>
      <c r="N8" s="35">
        <v>8</v>
      </c>
      <c r="O8" s="12">
        <v>6</v>
      </c>
      <c r="P8" s="60">
        <f aca="true" t="shared" si="1" ref="P8:P56">(SUM(K8:N8)/4*0.3+O8*0.7)</f>
        <v>6.524999999999999</v>
      </c>
      <c r="Q8" s="43">
        <v>2</v>
      </c>
      <c r="R8" s="1">
        <v>2</v>
      </c>
      <c r="S8" s="2" t="s">
        <v>5</v>
      </c>
      <c r="T8" s="2" t="s">
        <v>6</v>
      </c>
      <c r="U8" s="2"/>
      <c r="V8" s="35">
        <v>8</v>
      </c>
      <c r="W8" s="35">
        <v>7</v>
      </c>
      <c r="X8" s="35">
        <v>7</v>
      </c>
      <c r="Y8" s="34">
        <f aca="true" t="shared" si="2" ref="Y8:Y56">(SUM(V8:W8)/2*0.3+X8*0.7)</f>
        <v>7.1499999999999995</v>
      </c>
      <c r="Z8" s="35">
        <v>7</v>
      </c>
      <c r="AA8" s="35">
        <v>10</v>
      </c>
      <c r="AB8" s="35">
        <v>8</v>
      </c>
      <c r="AC8" s="35">
        <v>7</v>
      </c>
      <c r="AD8" s="60">
        <f aca="true" t="shared" si="3" ref="AD8:AD56">(SUM(Z8:AB8)/3*0.3+AC8*0.7)</f>
        <v>7.3999999999999995</v>
      </c>
      <c r="AE8" s="43">
        <v>2</v>
      </c>
      <c r="AF8" s="1">
        <v>2</v>
      </c>
      <c r="AG8" s="2" t="s">
        <v>5</v>
      </c>
      <c r="AH8" s="2" t="s">
        <v>6</v>
      </c>
      <c r="AI8" s="2"/>
      <c r="AJ8" s="35">
        <v>7</v>
      </c>
      <c r="AK8" s="35">
        <v>8</v>
      </c>
      <c r="AL8" s="35">
        <v>7</v>
      </c>
      <c r="AM8" s="35">
        <v>7</v>
      </c>
      <c r="AN8" s="34">
        <f aca="true" t="shared" si="4" ref="AN8:AN56">(SUM(AJ8:AL8)/3*0.3+AM8*0.7)</f>
        <v>7.1</v>
      </c>
      <c r="AO8" s="35">
        <v>6</v>
      </c>
      <c r="AP8" s="35">
        <v>8</v>
      </c>
      <c r="AQ8" s="35">
        <v>9</v>
      </c>
      <c r="AR8" s="35">
        <v>10</v>
      </c>
      <c r="AS8" s="60">
        <f aca="true" t="shared" si="5" ref="AS8:AS56">SUM(AO8:AQ8)/3*0.3+AR8*0.7</f>
        <v>9.3</v>
      </c>
      <c r="AT8" s="43">
        <v>2</v>
      </c>
      <c r="AU8" s="1">
        <v>2</v>
      </c>
      <c r="AV8" s="2" t="s">
        <v>5</v>
      </c>
      <c r="AW8" s="2" t="s">
        <v>6</v>
      </c>
      <c r="AX8" s="2"/>
      <c r="AY8" s="35">
        <v>6</v>
      </c>
      <c r="AZ8" s="35">
        <v>5</v>
      </c>
      <c r="BA8" s="35">
        <v>6</v>
      </c>
      <c r="BB8" s="35">
        <v>7</v>
      </c>
      <c r="BC8" s="35">
        <v>7</v>
      </c>
      <c r="BD8" s="34">
        <f aca="true" t="shared" si="6" ref="BD8:BD56">(SUM(AY8:BB8)/4*0.3+BC8*0.7)</f>
        <v>6.699999999999999</v>
      </c>
      <c r="BE8" s="35">
        <v>7</v>
      </c>
      <c r="BF8" s="35">
        <v>8</v>
      </c>
      <c r="BG8" s="35">
        <v>8</v>
      </c>
      <c r="BH8" s="35">
        <v>8</v>
      </c>
      <c r="BI8" s="60">
        <f aca="true" t="shared" si="7" ref="BI8:BI56">(SUM(BE8:BG8)/3*0.3+BH8*0.7)</f>
        <v>7.8999999999999995</v>
      </c>
      <c r="BJ8" s="43">
        <v>2</v>
      </c>
      <c r="BK8" s="1">
        <v>2</v>
      </c>
      <c r="BL8" s="2" t="s">
        <v>5</v>
      </c>
      <c r="BM8" s="2" t="s">
        <v>6</v>
      </c>
      <c r="BN8" s="2"/>
      <c r="BO8" s="35"/>
      <c r="BP8" s="35"/>
      <c r="BQ8" s="35"/>
      <c r="BR8" s="34">
        <f t="shared" si="0"/>
        <v>0</v>
      </c>
      <c r="BS8" s="56">
        <f aca="true" t="shared" si="8" ref="BS8:BS56">ROUND((J8*3+P8*4+Y8*2+AD8*3+AN8*3+AS8*3+BD8*4+BI8*3)/25,2)</f>
        <v>7.45</v>
      </c>
      <c r="BT8" s="57" t="str">
        <f aca="true" t="shared" si="9" ref="BT8:BT56">IF(BS8&gt;=9,"XuÊt s¾c",IF(AND(BS8&lt;9,BS8&gt;=8),"Giái",IF(AND(BS8&lt;8,BS8&gt;=7),"Kh¸",IF(AND(BS8&lt;7,BS8&gt;=6),"TB Kh¸",IF(AND(BS8&lt;6,BS8&gt;=5),"Trung B×nh",IF(AND(BS8&lt;5,BS8&gt;=4),"YÕu","KÐm"))))))</f>
        <v>Kh¸</v>
      </c>
      <c r="BU8" s="15"/>
    </row>
    <row r="9" spans="1:73" ht="12.75">
      <c r="A9" s="43">
        <v>3</v>
      </c>
      <c r="B9" s="1">
        <v>3</v>
      </c>
      <c r="C9" s="2" t="s">
        <v>7</v>
      </c>
      <c r="D9" s="2" t="s">
        <v>8</v>
      </c>
      <c r="E9" s="2"/>
      <c r="F9" s="2">
        <v>9</v>
      </c>
      <c r="G9" s="2">
        <v>8</v>
      </c>
      <c r="H9" s="2">
        <v>7</v>
      </c>
      <c r="I9" s="33">
        <v>9</v>
      </c>
      <c r="J9" s="34">
        <f aca="true" t="shared" si="10" ref="J9:J56">(SUM(F9:H9)/3*0.3+I9*0.7)</f>
        <v>8.7</v>
      </c>
      <c r="K9" s="35">
        <v>7</v>
      </c>
      <c r="L9" s="35">
        <v>7</v>
      </c>
      <c r="M9" s="35">
        <v>8</v>
      </c>
      <c r="N9" s="35">
        <v>6</v>
      </c>
      <c r="O9" s="12">
        <v>8</v>
      </c>
      <c r="P9" s="60">
        <f t="shared" si="1"/>
        <v>7.699999999999999</v>
      </c>
      <c r="Q9" s="43">
        <v>3</v>
      </c>
      <c r="R9" s="1">
        <v>3</v>
      </c>
      <c r="S9" s="2" t="s">
        <v>7</v>
      </c>
      <c r="T9" s="2" t="s">
        <v>8</v>
      </c>
      <c r="U9" s="2"/>
      <c r="V9" s="35">
        <v>7</v>
      </c>
      <c r="W9" s="35">
        <v>7</v>
      </c>
      <c r="X9" s="35">
        <v>7</v>
      </c>
      <c r="Y9" s="34">
        <f t="shared" si="2"/>
        <v>7</v>
      </c>
      <c r="Z9" s="35">
        <v>7</v>
      </c>
      <c r="AA9" s="35">
        <v>8</v>
      </c>
      <c r="AB9" s="35">
        <v>7</v>
      </c>
      <c r="AC9" s="35">
        <v>7</v>
      </c>
      <c r="AD9" s="60">
        <f t="shared" si="3"/>
        <v>7.1</v>
      </c>
      <c r="AE9" s="43">
        <v>3</v>
      </c>
      <c r="AF9" s="1">
        <v>3</v>
      </c>
      <c r="AG9" s="2" t="s">
        <v>7</v>
      </c>
      <c r="AH9" s="2" t="s">
        <v>8</v>
      </c>
      <c r="AI9" s="2"/>
      <c r="AJ9" s="35">
        <v>6</v>
      </c>
      <c r="AK9" s="35">
        <v>7</v>
      </c>
      <c r="AL9" s="35">
        <v>8</v>
      </c>
      <c r="AM9" s="35">
        <v>8</v>
      </c>
      <c r="AN9" s="34">
        <f t="shared" si="4"/>
        <v>7.699999999999999</v>
      </c>
      <c r="AO9" s="35">
        <v>7</v>
      </c>
      <c r="AP9" s="35">
        <v>6</v>
      </c>
      <c r="AQ9" s="35">
        <v>8</v>
      </c>
      <c r="AR9" s="35">
        <v>5</v>
      </c>
      <c r="AS9" s="60">
        <f t="shared" si="5"/>
        <v>5.6</v>
      </c>
      <c r="AT9" s="43">
        <v>3</v>
      </c>
      <c r="AU9" s="1">
        <v>3</v>
      </c>
      <c r="AV9" s="2" t="s">
        <v>7</v>
      </c>
      <c r="AW9" s="2" t="s">
        <v>8</v>
      </c>
      <c r="AX9" s="2"/>
      <c r="AY9" s="35">
        <v>6</v>
      </c>
      <c r="AZ9" s="35">
        <v>7</v>
      </c>
      <c r="BA9" s="35">
        <v>7</v>
      </c>
      <c r="BB9" s="35">
        <v>7</v>
      </c>
      <c r="BC9" s="35">
        <v>7</v>
      </c>
      <c r="BD9" s="34">
        <f t="shared" si="6"/>
        <v>6.924999999999999</v>
      </c>
      <c r="BE9" s="35">
        <v>8</v>
      </c>
      <c r="BF9" s="35">
        <v>8</v>
      </c>
      <c r="BG9" s="35">
        <v>7</v>
      </c>
      <c r="BH9" s="35">
        <v>8</v>
      </c>
      <c r="BI9" s="60">
        <f t="shared" si="7"/>
        <v>7.8999999999999995</v>
      </c>
      <c r="BJ9" s="43">
        <v>3</v>
      </c>
      <c r="BK9" s="1">
        <v>3</v>
      </c>
      <c r="BL9" s="2" t="s">
        <v>7</v>
      </c>
      <c r="BM9" s="2" t="s">
        <v>8</v>
      </c>
      <c r="BN9" s="2"/>
      <c r="BO9" s="35"/>
      <c r="BP9" s="35"/>
      <c r="BQ9" s="35"/>
      <c r="BR9" s="34">
        <f t="shared" si="0"/>
        <v>0</v>
      </c>
      <c r="BS9" s="56">
        <f t="shared" si="8"/>
        <v>7.34</v>
      </c>
      <c r="BT9" s="57" t="str">
        <f t="shared" si="9"/>
        <v>Kh¸</v>
      </c>
      <c r="BU9" s="15"/>
    </row>
    <row r="10" spans="1:73" ht="12.75">
      <c r="A10" s="43">
        <v>4</v>
      </c>
      <c r="B10" s="1">
        <v>4</v>
      </c>
      <c r="C10" s="2" t="s">
        <v>9</v>
      </c>
      <c r="D10" s="2" t="s">
        <v>8</v>
      </c>
      <c r="E10" s="2"/>
      <c r="F10" s="2">
        <v>9</v>
      </c>
      <c r="G10" s="2">
        <v>7</v>
      </c>
      <c r="H10" s="2">
        <v>8</v>
      </c>
      <c r="I10" s="33">
        <v>10</v>
      </c>
      <c r="J10" s="34">
        <f t="shared" si="10"/>
        <v>9.4</v>
      </c>
      <c r="K10" s="35">
        <v>7</v>
      </c>
      <c r="L10" s="35">
        <v>8</v>
      </c>
      <c r="M10" s="35">
        <v>8</v>
      </c>
      <c r="N10" s="35">
        <v>8</v>
      </c>
      <c r="O10" s="12">
        <v>8</v>
      </c>
      <c r="P10" s="60">
        <f t="shared" si="1"/>
        <v>7.924999999999999</v>
      </c>
      <c r="Q10" s="43">
        <v>4</v>
      </c>
      <c r="R10" s="1">
        <v>4</v>
      </c>
      <c r="S10" s="2" t="s">
        <v>9</v>
      </c>
      <c r="T10" s="2" t="s">
        <v>8</v>
      </c>
      <c r="U10" s="2"/>
      <c r="V10" s="35">
        <v>8</v>
      </c>
      <c r="W10" s="35">
        <v>7</v>
      </c>
      <c r="X10" s="35">
        <v>7</v>
      </c>
      <c r="Y10" s="34">
        <f t="shared" si="2"/>
        <v>7.1499999999999995</v>
      </c>
      <c r="Z10" s="35">
        <v>7</v>
      </c>
      <c r="AA10" s="35">
        <v>8</v>
      </c>
      <c r="AB10" s="35">
        <v>8</v>
      </c>
      <c r="AC10" s="35">
        <v>8</v>
      </c>
      <c r="AD10" s="60">
        <f t="shared" si="3"/>
        <v>7.8999999999999995</v>
      </c>
      <c r="AE10" s="43">
        <v>4</v>
      </c>
      <c r="AF10" s="1">
        <v>4</v>
      </c>
      <c r="AG10" s="2" t="s">
        <v>9</v>
      </c>
      <c r="AH10" s="2" t="s">
        <v>8</v>
      </c>
      <c r="AI10" s="2"/>
      <c r="AJ10" s="35">
        <v>7</v>
      </c>
      <c r="AK10" s="35">
        <v>8</v>
      </c>
      <c r="AL10" s="35">
        <v>8</v>
      </c>
      <c r="AM10" s="35">
        <v>7</v>
      </c>
      <c r="AN10" s="34">
        <f t="shared" si="4"/>
        <v>7.199999999999999</v>
      </c>
      <c r="AO10" s="35">
        <v>5</v>
      </c>
      <c r="AP10" s="35">
        <v>8</v>
      </c>
      <c r="AQ10" s="35">
        <v>8</v>
      </c>
      <c r="AR10" s="35">
        <v>8</v>
      </c>
      <c r="AS10" s="60">
        <f t="shared" si="5"/>
        <v>7.699999999999999</v>
      </c>
      <c r="AT10" s="43">
        <v>4</v>
      </c>
      <c r="AU10" s="1">
        <v>4</v>
      </c>
      <c r="AV10" s="2" t="s">
        <v>9</v>
      </c>
      <c r="AW10" s="2" t="s">
        <v>8</v>
      </c>
      <c r="AX10" s="2"/>
      <c r="AY10" s="35">
        <v>5</v>
      </c>
      <c r="AZ10" s="35">
        <v>6</v>
      </c>
      <c r="BA10" s="35">
        <v>7</v>
      </c>
      <c r="BB10" s="35">
        <v>6</v>
      </c>
      <c r="BC10" s="35">
        <v>6</v>
      </c>
      <c r="BD10" s="34">
        <f t="shared" si="6"/>
        <v>5.999999999999999</v>
      </c>
      <c r="BE10" s="35">
        <v>6</v>
      </c>
      <c r="BF10" s="35">
        <v>8</v>
      </c>
      <c r="BG10" s="35">
        <v>7</v>
      </c>
      <c r="BH10" s="35">
        <v>7</v>
      </c>
      <c r="BI10" s="60">
        <f t="shared" si="7"/>
        <v>7</v>
      </c>
      <c r="BJ10" s="43">
        <v>4</v>
      </c>
      <c r="BK10" s="1">
        <v>4</v>
      </c>
      <c r="BL10" s="2" t="s">
        <v>9</v>
      </c>
      <c r="BM10" s="2" t="s">
        <v>8</v>
      </c>
      <c r="BN10" s="2"/>
      <c r="BO10" s="35"/>
      <c r="BP10" s="35"/>
      <c r="BQ10" s="35"/>
      <c r="BR10" s="34">
        <f t="shared" si="0"/>
        <v>0</v>
      </c>
      <c r="BS10" s="56">
        <f t="shared" si="8"/>
        <v>7.5</v>
      </c>
      <c r="BT10" s="57" t="str">
        <f t="shared" si="9"/>
        <v>Kh¸</v>
      </c>
      <c r="BU10" s="15"/>
    </row>
    <row r="11" spans="1:73" ht="12.75">
      <c r="A11" s="43">
        <v>5</v>
      </c>
      <c r="B11" s="1">
        <v>6</v>
      </c>
      <c r="C11" s="2" t="s">
        <v>10</v>
      </c>
      <c r="D11" s="2" t="s">
        <v>11</v>
      </c>
      <c r="E11" s="2"/>
      <c r="F11" s="2">
        <v>9</v>
      </c>
      <c r="G11" s="2">
        <v>7</v>
      </c>
      <c r="H11" s="2">
        <v>7</v>
      </c>
      <c r="I11" s="33">
        <v>9</v>
      </c>
      <c r="J11" s="34">
        <f t="shared" si="10"/>
        <v>8.6</v>
      </c>
      <c r="K11" s="35">
        <v>8</v>
      </c>
      <c r="L11" s="35">
        <v>6</v>
      </c>
      <c r="M11" s="35">
        <v>7</v>
      </c>
      <c r="N11" s="35">
        <v>7</v>
      </c>
      <c r="O11" s="12">
        <v>7</v>
      </c>
      <c r="P11" s="60">
        <f t="shared" si="1"/>
        <v>7</v>
      </c>
      <c r="Q11" s="43">
        <v>5</v>
      </c>
      <c r="R11" s="1">
        <v>6</v>
      </c>
      <c r="S11" s="2" t="s">
        <v>10</v>
      </c>
      <c r="T11" s="2" t="s">
        <v>11</v>
      </c>
      <c r="U11" s="2"/>
      <c r="V11" s="35">
        <v>7</v>
      </c>
      <c r="W11" s="35">
        <v>7</v>
      </c>
      <c r="X11" s="35">
        <v>9</v>
      </c>
      <c r="Y11" s="34">
        <f t="shared" si="2"/>
        <v>8.4</v>
      </c>
      <c r="Z11" s="35">
        <v>8</v>
      </c>
      <c r="AA11" s="35">
        <v>7</v>
      </c>
      <c r="AB11" s="35">
        <v>8</v>
      </c>
      <c r="AC11" s="35">
        <v>8</v>
      </c>
      <c r="AD11" s="60">
        <f t="shared" si="3"/>
        <v>7.8999999999999995</v>
      </c>
      <c r="AE11" s="43">
        <v>5</v>
      </c>
      <c r="AF11" s="1">
        <v>6</v>
      </c>
      <c r="AG11" s="2" t="s">
        <v>10</v>
      </c>
      <c r="AH11" s="2" t="s">
        <v>11</v>
      </c>
      <c r="AI11" s="2"/>
      <c r="AJ11" s="35">
        <v>8</v>
      </c>
      <c r="AK11" s="35">
        <v>8</v>
      </c>
      <c r="AL11" s="35">
        <v>7</v>
      </c>
      <c r="AM11" s="35">
        <v>9</v>
      </c>
      <c r="AN11" s="34">
        <f t="shared" si="4"/>
        <v>8.6</v>
      </c>
      <c r="AO11" s="35">
        <v>6</v>
      </c>
      <c r="AP11" s="35">
        <v>7</v>
      </c>
      <c r="AQ11" s="35">
        <v>7</v>
      </c>
      <c r="AR11" s="35">
        <v>7</v>
      </c>
      <c r="AS11" s="60">
        <f t="shared" si="5"/>
        <v>6.8999999999999995</v>
      </c>
      <c r="AT11" s="43">
        <v>5</v>
      </c>
      <c r="AU11" s="1">
        <v>6</v>
      </c>
      <c r="AV11" s="2" t="s">
        <v>10</v>
      </c>
      <c r="AW11" s="2" t="s">
        <v>11</v>
      </c>
      <c r="AX11" s="2"/>
      <c r="AY11" s="35">
        <v>7</v>
      </c>
      <c r="AZ11" s="35">
        <v>7</v>
      </c>
      <c r="BA11" s="35">
        <v>7</v>
      </c>
      <c r="BB11" s="35">
        <v>7</v>
      </c>
      <c r="BC11" s="35">
        <v>7</v>
      </c>
      <c r="BD11" s="34">
        <f t="shared" si="6"/>
        <v>7</v>
      </c>
      <c r="BE11" s="35">
        <v>7</v>
      </c>
      <c r="BF11" s="35">
        <v>8</v>
      </c>
      <c r="BG11" s="35">
        <v>8</v>
      </c>
      <c r="BH11" s="35">
        <v>9</v>
      </c>
      <c r="BI11" s="60">
        <f t="shared" si="7"/>
        <v>8.6</v>
      </c>
      <c r="BJ11" s="43">
        <v>5</v>
      </c>
      <c r="BK11" s="1">
        <v>6</v>
      </c>
      <c r="BL11" s="2" t="s">
        <v>10</v>
      </c>
      <c r="BM11" s="2" t="s">
        <v>11</v>
      </c>
      <c r="BN11" s="2"/>
      <c r="BO11" s="35"/>
      <c r="BP11" s="35"/>
      <c r="BQ11" s="35"/>
      <c r="BR11" s="34">
        <f t="shared" si="0"/>
        <v>0</v>
      </c>
      <c r="BS11" s="56">
        <f t="shared" si="8"/>
        <v>7.78</v>
      </c>
      <c r="BT11" s="57" t="str">
        <f t="shared" si="9"/>
        <v>Kh¸</v>
      </c>
      <c r="BU11" s="15"/>
    </row>
    <row r="12" spans="1:73" ht="12.75">
      <c r="A12" s="43">
        <v>6</v>
      </c>
      <c r="B12" s="1">
        <v>7</v>
      </c>
      <c r="C12" s="2" t="s">
        <v>12</v>
      </c>
      <c r="D12" s="2" t="s">
        <v>11</v>
      </c>
      <c r="E12" s="2"/>
      <c r="F12" s="2">
        <v>8</v>
      </c>
      <c r="G12" s="2">
        <v>9</v>
      </c>
      <c r="H12" s="2">
        <v>7</v>
      </c>
      <c r="I12" s="33">
        <v>10</v>
      </c>
      <c r="J12" s="34">
        <f t="shared" si="10"/>
        <v>9.4</v>
      </c>
      <c r="K12" s="35">
        <v>8</v>
      </c>
      <c r="L12" s="35">
        <v>7</v>
      </c>
      <c r="M12" s="35">
        <v>7</v>
      </c>
      <c r="N12" s="35">
        <v>8</v>
      </c>
      <c r="O12" s="12">
        <v>7</v>
      </c>
      <c r="P12" s="60">
        <f t="shared" si="1"/>
        <v>7.1499999999999995</v>
      </c>
      <c r="Q12" s="43">
        <v>6</v>
      </c>
      <c r="R12" s="1">
        <v>7</v>
      </c>
      <c r="S12" s="2" t="s">
        <v>12</v>
      </c>
      <c r="T12" s="2" t="s">
        <v>11</v>
      </c>
      <c r="U12" s="2"/>
      <c r="V12" s="35">
        <v>7</v>
      </c>
      <c r="W12" s="35">
        <v>7</v>
      </c>
      <c r="X12" s="35">
        <v>7</v>
      </c>
      <c r="Y12" s="34">
        <f t="shared" si="2"/>
        <v>7</v>
      </c>
      <c r="Z12" s="35">
        <v>8</v>
      </c>
      <c r="AA12" s="35">
        <v>8</v>
      </c>
      <c r="AB12" s="35">
        <v>8</v>
      </c>
      <c r="AC12" s="35">
        <v>9</v>
      </c>
      <c r="AD12" s="60">
        <f t="shared" si="3"/>
        <v>8.7</v>
      </c>
      <c r="AE12" s="43">
        <v>6</v>
      </c>
      <c r="AF12" s="1">
        <v>7</v>
      </c>
      <c r="AG12" s="2" t="s">
        <v>12</v>
      </c>
      <c r="AH12" s="2" t="s">
        <v>11</v>
      </c>
      <c r="AI12" s="2"/>
      <c r="AJ12" s="35">
        <v>8</v>
      </c>
      <c r="AK12" s="35">
        <v>8</v>
      </c>
      <c r="AL12" s="35">
        <v>8</v>
      </c>
      <c r="AM12" s="35">
        <v>9</v>
      </c>
      <c r="AN12" s="34">
        <f t="shared" si="4"/>
        <v>8.7</v>
      </c>
      <c r="AO12" s="35">
        <v>5</v>
      </c>
      <c r="AP12" s="35">
        <v>8</v>
      </c>
      <c r="AQ12" s="35">
        <v>8</v>
      </c>
      <c r="AR12" s="35">
        <v>7</v>
      </c>
      <c r="AS12" s="60">
        <f t="shared" si="5"/>
        <v>7</v>
      </c>
      <c r="AT12" s="43">
        <v>6</v>
      </c>
      <c r="AU12" s="1">
        <v>7</v>
      </c>
      <c r="AV12" s="2" t="s">
        <v>12</v>
      </c>
      <c r="AW12" s="2" t="s">
        <v>11</v>
      </c>
      <c r="AX12" s="2"/>
      <c r="AY12" s="35">
        <v>7</v>
      </c>
      <c r="AZ12" s="35">
        <v>7</v>
      </c>
      <c r="BA12" s="35">
        <v>6</v>
      </c>
      <c r="BB12" s="35">
        <v>8</v>
      </c>
      <c r="BC12" s="35">
        <v>7</v>
      </c>
      <c r="BD12" s="34">
        <f t="shared" si="6"/>
        <v>7</v>
      </c>
      <c r="BE12" s="35">
        <v>7</v>
      </c>
      <c r="BF12" s="35">
        <v>8</v>
      </c>
      <c r="BG12" s="35">
        <v>8</v>
      </c>
      <c r="BH12" s="35">
        <v>8</v>
      </c>
      <c r="BI12" s="60">
        <f t="shared" si="7"/>
        <v>7.8999999999999995</v>
      </c>
      <c r="BJ12" s="43">
        <v>6</v>
      </c>
      <c r="BK12" s="1">
        <v>7</v>
      </c>
      <c r="BL12" s="2" t="s">
        <v>12</v>
      </c>
      <c r="BM12" s="2" t="s">
        <v>11</v>
      </c>
      <c r="BN12" s="2"/>
      <c r="BO12" s="35"/>
      <c r="BP12" s="35"/>
      <c r="BQ12" s="35"/>
      <c r="BR12" s="34">
        <f t="shared" si="0"/>
        <v>0</v>
      </c>
      <c r="BS12" s="56">
        <f t="shared" si="8"/>
        <v>7.83</v>
      </c>
      <c r="BT12" s="57" t="str">
        <f t="shared" si="9"/>
        <v>Kh¸</v>
      </c>
      <c r="BU12" s="15"/>
    </row>
    <row r="13" spans="1:73" ht="12.75">
      <c r="A13" s="43">
        <v>7</v>
      </c>
      <c r="B13" s="1">
        <v>8</v>
      </c>
      <c r="C13" s="2" t="s">
        <v>13</v>
      </c>
      <c r="D13" s="2" t="s">
        <v>14</v>
      </c>
      <c r="E13" s="2"/>
      <c r="F13" s="2">
        <v>9</v>
      </c>
      <c r="G13" s="2">
        <v>6</v>
      </c>
      <c r="H13" s="2">
        <v>8</v>
      </c>
      <c r="I13" s="33">
        <v>9</v>
      </c>
      <c r="J13" s="34">
        <f t="shared" si="10"/>
        <v>8.6</v>
      </c>
      <c r="K13" s="35">
        <v>8</v>
      </c>
      <c r="L13" s="35">
        <v>7</v>
      </c>
      <c r="M13" s="35">
        <v>7</v>
      </c>
      <c r="N13" s="35">
        <v>7</v>
      </c>
      <c r="O13" s="12">
        <v>7</v>
      </c>
      <c r="P13" s="60">
        <f t="shared" si="1"/>
        <v>7.074999999999999</v>
      </c>
      <c r="Q13" s="43">
        <v>7</v>
      </c>
      <c r="R13" s="1">
        <v>8</v>
      </c>
      <c r="S13" s="2" t="s">
        <v>13</v>
      </c>
      <c r="T13" s="2" t="s">
        <v>14</v>
      </c>
      <c r="U13" s="2"/>
      <c r="V13" s="35">
        <v>8</v>
      </c>
      <c r="W13" s="35">
        <v>7</v>
      </c>
      <c r="X13" s="35">
        <v>9</v>
      </c>
      <c r="Y13" s="34">
        <f t="shared" si="2"/>
        <v>8.55</v>
      </c>
      <c r="Z13" s="35">
        <v>9</v>
      </c>
      <c r="AA13" s="35">
        <v>8</v>
      </c>
      <c r="AB13" s="35">
        <v>9</v>
      </c>
      <c r="AC13" s="35">
        <v>9</v>
      </c>
      <c r="AD13" s="60">
        <f t="shared" si="3"/>
        <v>8.899999999999999</v>
      </c>
      <c r="AE13" s="43">
        <v>7</v>
      </c>
      <c r="AF13" s="1">
        <v>8</v>
      </c>
      <c r="AG13" s="2" t="s">
        <v>13</v>
      </c>
      <c r="AH13" s="2" t="s">
        <v>14</v>
      </c>
      <c r="AI13" s="2"/>
      <c r="AJ13" s="35">
        <v>6</v>
      </c>
      <c r="AK13" s="35">
        <v>8</v>
      </c>
      <c r="AL13" s="35">
        <v>6</v>
      </c>
      <c r="AM13" s="35">
        <v>8</v>
      </c>
      <c r="AN13" s="34">
        <f t="shared" si="4"/>
        <v>7.6</v>
      </c>
      <c r="AO13" s="35">
        <v>6</v>
      </c>
      <c r="AP13" s="35">
        <v>8</v>
      </c>
      <c r="AQ13" s="35">
        <v>7</v>
      </c>
      <c r="AR13" s="35">
        <v>8</v>
      </c>
      <c r="AS13" s="60">
        <f t="shared" si="5"/>
        <v>7.699999999999999</v>
      </c>
      <c r="AT13" s="43">
        <v>7</v>
      </c>
      <c r="AU13" s="1">
        <v>8</v>
      </c>
      <c r="AV13" s="2" t="s">
        <v>13</v>
      </c>
      <c r="AW13" s="2" t="s">
        <v>14</v>
      </c>
      <c r="AX13" s="2"/>
      <c r="AY13" s="35">
        <v>7</v>
      </c>
      <c r="AZ13" s="35">
        <v>7</v>
      </c>
      <c r="BA13" s="35">
        <v>7</v>
      </c>
      <c r="BB13" s="35">
        <v>7</v>
      </c>
      <c r="BC13" s="35">
        <v>8</v>
      </c>
      <c r="BD13" s="34">
        <f t="shared" si="6"/>
        <v>7.699999999999999</v>
      </c>
      <c r="BE13" s="35">
        <v>7</v>
      </c>
      <c r="BF13" s="35">
        <v>8</v>
      </c>
      <c r="BG13" s="35">
        <v>7</v>
      </c>
      <c r="BH13" s="35">
        <v>8</v>
      </c>
      <c r="BI13" s="60">
        <f t="shared" si="7"/>
        <v>7.799999999999999</v>
      </c>
      <c r="BJ13" s="43">
        <v>7</v>
      </c>
      <c r="BK13" s="1">
        <v>8</v>
      </c>
      <c r="BL13" s="2" t="s">
        <v>13</v>
      </c>
      <c r="BM13" s="2" t="s">
        <v>14</v>
      </c>
      <c r="BN13" s="2"/>
      <c r="BO13" s="35"/>
      <c r="BP13" s="35"/>
      <c r="BQ13" s="35"/>
      <c r="BR13" s="34">
        <f t="shared" si="0"/>
        <v>0</v>
      </c>
      <c r="BS13" s="56">
        <f t="shared" si="8"/>
        <v>7.92</v>
      </c>
      <c r="BT13" s="57" t="str">
        <f t="shared" si="9"/>
        <v>Kh¸</v>
      </c>
      <c r="BU13" s="15"/>
    </row>
    <row r="14" spans="1:73" ht="12.75">
      <c r="A14" s="43">
        <v>8</v>
      </c>
      <c r="B14" s="1">
        <v>9</v>
      </c>
      <c r="C14" s="2" t="s">
        <v>15</v>
      </c>
      <c r="D14" s="2" t="s">
        <v>14</v>
      </c>
      <c r="E14" s="2"/>
      <c r="F14" s="2">
        <v>9</v>
      </c>
      <c r="G14" s="2">
        <v>6</v>
      </c>
      <c r="H14" s="2">
        <v>7</v>
      </c>
      <c r="I14" s="33">
        <v>6</v>
      </c>
      <c r="J14" s="34">
        <f t="shared" si="10"/>
        <v>6.399999999999999</v>
      </c>
      <c r="K14" s="35">
        <v>7</v>
      </c>
      <c r="L14" s="35">
        <v>8</v>
      </c>
      <c r="M14" s="35">
        <v>7</v>
      </c>
      <c r="N14" s="35">
        <v>6</v>
      </c>
      <c r="O14" s="12">
        <v>7</v>
      </c>
      <c r="P14" s="60">
        <f t="shared" si="1"/>
        <v>7</v>
      </c>
      <c r="Q14" s="43">
        <v>8</v>
      </c>
      <c r="R14" s="1">
        <v>9</v>
      </c>
      <c r="S14" s="2" t="s">
        <v>15</v>
      </c>
      <c r="T14" s="2" t="s">
        <v>14</v>
      </c>
      <c r="U14" s="2"/>
      <c r="V14" s="35">
        <v>8</v>
      </c>
      <c r="W14" s="35">
        <v>8</v>
      </c>
      <c r="X14" s="35">
        <v>9</v>
      </c>
      <c r="Y14" s="34">
        <f t="shared" si="2"/>
        <v>8.7</v>
      </c>
      <c r="Z14" s="35">
        <v>6</v>
      </c>
      <c r="AA14" s="35">
        <v>7</v>
      </c>
      <c r="AB14" s="35">
        <v>8</v>
      </c>
      <c r="AC14" s="35">
        <v>8</v>
      </c>
      <c r="AD14" s="60">
        <f t="shared" si="3"/>
        <v>7.699999999999999</v>
      </c>
      <c r="AE14" s="43">
        <v>8</v>
      </c>
      <c r="AF14" s="1">
        <v>9</v>
      </c>
      <c r="AG14" s="2" t="s">
        <v>15</v>
      </c>
      <c r="AH14" s="2" t="s">
        <v>14</v>
      </c>
      <c r="AI14" s="2"/>
      <c r="AJ14" s="35">
        <v>7</v>
      </c>
      <c r="AK14" s="35">
        <v>7</v>
      </c>
      <c r="AL14" s="35">
        <v>7</v>
      </c>
      <c r="AM14" s="35">
        <v>6</v>
      </c>
      <c r="AN14" s="34">
        <f t="shared" si="4"/>
        <v>6.299999999999999</v>
      </c>
      <c r="AO14" s="35">
        <v>6</v>
      </c>
      <c r="AP14" s="35">
        <v>6</v>
      </c>
      <c r="AQ14" s="35">
        <v>7</v>
      </c>
      <c r="AR14" s="35">
        <v>7</v>
      </c>
      <c r="AS14" s="60">
        <f t="shared" si="5"/>
        <v>6.799999999999999</v>
      </c>
      <c r="AT14" s="43">
        <v>8</v>
      </c>
      <c r="AU14" s="1">
        <v>9</v>
      </c>
      <c r="AV14" s="2" t="s">
        <v>15</v>
      </c>
      <c r="AW14" s="2" t="s">
        <v>14</v>
      </c>
      <c r="AX14" s="2"/>
      <c r="AY14" s="35">
        <v>7</v>
      </c>
      <c r="AZ14" s="35">
        <v>7</v>
      </c>
      <c r="BA14" s="35">
        <v>6</v>
      </c>
      <c r="BB14" s="35">
        <v>6</v>
      </c>
      <c r="BC14" s="35">
        <v>6</v>
      </c>
      <c r="BD14" s="34">
        <f t="shared" si="6"/>
        <v>6.1499999999999995</v>
      </c>
      <c r="BE14" s="35">
        <v>7</v>
      </c>
      <c r="BF14" s="35">
        <v>8</v>
      </c>
      <c r="BG14" s="35">
        <v>7</v>
      </c>
      <c r="BH14" s="35">
        <v>7</v>
      </c>
      <c r="BI14" s="60">
        <f t="shared" si="7"/>
        <v>7.1</v>
      </c>
      <c r="BJ14" s="43">
        <v>8</v>
      </c>
      <c r="BK14" s="1">
        <v>9</v>
      </c>
      <c r="BL14" s="2" t="s">
        <v>15</v>
      </c>
      <c r="BM14" s="2" t="s">
        <v>14</v>
      </c>
      <c r="BN14" s="2"/>
      <c r="BO14" s="35"/>
      <c r="BP14" s="35"/>
      <c r="BQ14" s="35"/>
      <c r="BR14" s="34">
        <f t="shared" si="0"/>
        <v>0</v>
      </c>
      <c r="BS14" s="56">
        <f t="shared" si="8"/>
        <v>6.92</v>
      </c>
      <c r="BT14" s="57" t="str">
        <f t="shared" si="9"/>
        <v>TB Kh¸</v>
      </c>
      <c r="BU14" s="15"/>
    </row>
    <row r="15" spans="1:73" ht="12.75">
      <c r="A15" s="43">
        <v>9</v>
      </c>
      <c r="B15" s="1">
        <v>10</v>
      </c>
      <c r="C15" s="2" t="s">
        <v>9</v>
      </c>
      <c r="D15" s="2" t="s">
        <v>16</v>
      </c>
      <c r="E15" s="2"/>
      <c r="F15" s="2">
        <v>9</v>
      </c>
      <c r="G15" s="2">
        <v>7</v>
      </c>
      <c r="H15" s="2">
        <v>7</v>
      </c>
      <c r="I15" s="33">
        <v>10</v>
      </c>
      <c r="J15" s="34">
        <f t="shared" si="10"/>
        <v>9.3</v>
      </c>
      <c r="K15" s="35">
        <v>9</v>
      </c>
      <c r="L15" s="35">
        <v>6</v>
      </c>
      <c r="M15" s="35">
        <v>8</v>
      </c>
      <c r="N15" s="35">
        <v>8</v>
      </c>
      <c r="O15" s="12">
        <v>8</v>
      </c>
      <c r="P15" s="60">
        <f t="shared" si="1"/>
        <v>7.924999999999999</v>
      </c>
      <c r="Q15" s="43">
        <v>9</v>
      </c>
      <c r="R15" s="1">
        <v>10</v>
      </c>
      <c r="S15" s="2" t="s">
        <v>9</v>
      </c>
      <c r="T15" s="2" t="s">
        <v>16</v>
      </c>
      <c r="U15" s="2"/>
      <c r="V15" s="35">
        <v>7</v>
      </c>
      <c r="W15" s="35">
        <v>8</v>
      </c>
      <c r="X15" s="35">
        <v>9</v>
      </c>
      <c r="Y15" s="34">
        <f t="shared" si="2"/>
        <v>8.55</v>
      </c>
      <c r="Z15" s="35">
        <v>8</v>
      </c>
      <c r="AA15" s="35">
        <v>7</v>
      </c>
      <c r="AB15" s="35">
        <v>8</v>
      </c>
      <c r="AC15" s="35">
        <v>9</v>
      </c>
      <c r="AD15" s="60">
        <f t="shared" si="3"/>
        <v>8.6</v>
      </c>
      <c r="AE15" s="43">
        <v>9</v>
      </c>
      <c r="AF15" s="1">
        <v>10</v>
      </c>
      <c r="AG15" s="2" t="s">
        <v>9</v>
      </c>
      <c r="AH15" s="2" t="s">
        <v>16</v>
      </c>
      <c r="AI15" s="2"/>
      <c r="AJ15" s="35">
        <v>7</v>
      </c>
      <c r="AK15" s="35">
        <v>9</v>
      </c>
      <c r="AL15" s="35">
        <v>7</v>
      </c>
      <c r="AM15" s="35">
        <v>7</v>
      </c>
      <c r="AN15" s="34">
        <f t="shared" si="4"/>
        <v>7.199999999999999</v>
      </c>
      <c r="AO15" s="35">
        <v>5</v>
      </c>
      <c r="AP15" s="35">
        <v>8</v>
      </c>
      <c r="AQ15" s="35">
        <v>7</v>
      </c>
      <c r="AR15" s="35">
        <v>7</v>
      </c>
      <c r="AS15" s="60">
        <f t="shared" si="5"/>
        <v>6.8999999999999995</v>
      </c>
      <c r="AT15" s="43">
        <v>9</v>
      </c>
      <c r="AU15" s="1">
        <v>10</v>
      </c>
      <c r="AV15" s="2" t="s">
        <v>9</v>
      </c>
      <c r="AW15" s="2" t="s">
        <v>16</v>
      </c>
      <c r="AX15" s="2"/>
      <c r="AY15" s="35">
        <v>7</v>
      </c>
      <c r="AZ15" s="35">
        <v>6</v>
      </c>
      <c r="BA15" s="35">
        <v>6</v>
      </c>
      <c r="BB15" s="35">
        <v>6</v>
      </c>
      <c r="BC15" s="35">
        <v>6</v>
      </c>
      <c r="BD15" s="34">
        <f t="shared" si="6"/>
        <v>6.074999999999999</v>
      </c>
      <c r="BE15" s="35">
        <v>6</v>
      </c>
      <c r="BF15" s="35">
        <v>7</v>
      </c>
      <c r="BG15" s="35">
        <v>7</v>
      </c>
      <c r="BH15" s="35">
        <v>8</v>
      </c>
      <c r="BI15" s="60">
        <f t="shared" si="7"/>
        <v>7.6</v>
      </c>
      <c r="BJ15" s="43">
        <v>9</v>
      </c>
      <c r="BK15" s="1">
        <v>10</v>
      </c>
      <c r="BL15" s="2" t="s">
        <v>9</v>
      </c>
      <c r="BM15" s="2" t="s">
        <v>16</v>
      </c>
      <c r="BN15" s="2"/>
      <c r="BO15" s="35"/>
      <c r="BP15" s="35"/>
      <c r="BQ15" s="35"/>
      <c r="BR15" s="34">
        <f t="shared" si="0"/>
        <v>0</v>
      </c>
      <c r="BS15" s="56">
        <f t="shared" si="8"/>
        <v>7.68</v>
      </c>
      <c r="BT15" s="57" t="str">
        <f t="shared" si="9"/>
        <v>Kh¸</v>
      </c>
      <c r="BU15" s="15"/>
    </row>
    <row r="16" spans="1:73" ht="12.75">
      <c r="A16" s="43">
        <v>10</v>
      </c>
      <c r="B16" s="1">
        <v>11</v>
      </c>
      <c r="C16" s="2" t="s">
        <v>10</v>
      </c>
      <c r="D16" s="2" t="s">
        <v>16</v>
      </c>
      <c r="E16" s="2"/>
      <c r="F16" s="2">
        <v>8</v>
      </c>
      <c r="G16" s="2">
        <v>7</v>
      </c>
      <c r="H16" s="2">
        <v>8</v>
      </c>
      <c r="I16" s="33">
        <v>9</v>
      </c>
      <c r="J16" s="34">
        <f t="shared" si="10"/>
        <v>8.6</v>
      </c>
      <c r="K16" s="35">
        <v>8</v>
      </c>
      <c r="L16" s="35">
        <v>7</v>
      </c>
      <c r="M16" s="35">
        <v>8</v>
      </c>
      <c r="N16" s="35">
        <v>7</v>
      </c>
      <c r="O16" s="12">
        <v>8</v>
      </c>
      <c r="P16" s="60">
        <f t="shared" si="1"/>
        <v>7.85</v>
      </c>
      <c r="Q16" s="43">
        <v>10</v>
      </c>
      <c r="R16" s="1">
        <v>11</v>
      </c>
      <c r="S16" s="2" t="s">
        <v>10</v>
      </c>
      <c r="T16" s="2" t="s">
        <v>16</v>
      </c>
      <c r="U16" s="2"/>
      <c r="V16" s="35">
        <v>8</v>
      </c>
      <c r="W16" s="35">
        <v>7</v>
      </c>
      <c r="X16" s="35">
        <v>7</v>
      </c>
      <c r="Y16" s="34">
        <f t="shared" si="2"/>
        <v>7.1499999999999995</v>
      </c>
      <c r="Z16" s="35">
        <v>8</v>
      </c>
      <c r="AA16" s="35">
        <v>7</v>
      </c>
      <c r="AB16" s="35">
        <v>9</v>
      </c>
      <c r="AC16" s="35">
        <v>9</v>
      </c>
      <c r="AD16" s="60">
        <f t="shared" si="3"/>
        <v>8.7</v>
      </c>
      <c r="AE16" s="43">
        <v>10</v>
      </c>
      <c r="AF16" s="1">
        <v>11</v>
      </c>
      <c r="AG16" s="2" t="s">
        <v>10</v>
      </c>
      <c r="AH16" s="2" t="s">
        <v>16</v>
      </c>
      <c r="AI16" s="2"/>
      <c r="AJ16" s="35">
        <v>7</v>
      </c>
      <c r="AK16" s="35">
        <v>8</v>
      </c>
      <c r="AL16" s="35">
        <v>9</v>
      </c>
      <c r="AM16" s="35">
        <v>9</v>
      </c>
      <c r="AN16" s="34">
        <f t="shared" si="4"/>
        <v>8.7</v>
      </c>
      <c r="AO16" s="35">
        <v>7</v>
      </c>
      <c r="AP16" s="35">
        <v>8</v>
      </c>
      <c r="AQ16" s="35">
        <v>9</v>
      </c>
      <c r="AR16" s="35">
        <v>9</v>
      </c>
      <c r="AS16" s="60">
        <f t="shared" si="5"/>
        <v>8.7</v>
      </c>
      <c r="AT16" s="43">
        <v>10</v>
      </c>
      <c r="AU16" s="1">
        <v>11</v>
      </c>
      <c r="AV16" s="2" t="s">
        <v>10</v>
      </c>
      <c r="AW16" s="2" t="s">
        <v>16</v>
      </c>
      <c r="AX16" s="2"/>
      <c r="AY16" s="35">
        <v>6</v>
      </c>
      <c r="AZ16" s="35">
        <v>7</v>
      </c>
      <c r="BA16" s="35">
        <v>6</v>
      </c>
      <c r="BB16" s="35">
        <v>7</v>
      </c>
      <c r="BC16" s="35">
        <v>7</v>
      </c>
      <c r="BD16" s="34">
        <f t="shared" si="6"/>
        <v>6.85</v>
      </c>
      <c r="BE16" s="35">
        <v>8</v>
      </c>
      <c r="BF16" s="35">
        <v>8</v>
      </c>
      <c r="BG16" s="35">
        <v>7</v>
      </c>
      <c r="BH16" s="35">
        <v>8</v>
      </c>
      <c r="BI16" s="60">
        <f t="shared" si="7"/>
        <v>7.8999999999999995</v>
      </c>
      <c r="BJ16" s="43">
        <v>10</v>
      </c>
      <c r="BK16" s="1">
        <v>11</v>
      </c>
      <c r="BL16" s="2" t="s">
        <v>10</v>
      </c>
      <c r="BM16" s="2" t="s">
        <v>16</v>
      </c>
      <c r="BN16" s="2"/>
      <c r="BO16" s="35"/>
      <c r="BP16" s="35"/>
      <c r="BQ16" s="35"/>
      <c r="BR16" s="34">
        <f t="shared" si="0"/>
        <v>0</v>
      </c>
      <c r="BS16" s="56">
        <f t="shared" si="8"/>
        <v>8.04</v>
      </c>
      <c r="BT16" s="57" t="str">
        <f t="shared" si="9"/>
        <v>Giái</v>
      </c>
      <c r="BU16" s="15"/>
    </row>
    <row r="17" spans="1:73" ht="12.75">
      <c r="A17" s="43">
        <v>11</v>
      </c>
      <c r="B17" s="1">
        <v>12</v>
      </c>
      <c r="C17" s="2" t="s">
        <v>17</v>
      </c>
      <c r="D17" s="2" t="s">
        <v>16</v>
      </c>
      <c r="E17" s="2"/>
      <c r="F17" s="2">
        <v>9</v>
      </c>
      <c r="G17" s="2">
        <v>7</v>
      </c>
      <c r="H17" s="2">
        <v>7</v>
      </c>
      <c r="I17" s="33">
        <v>9</v>
      </c>
      <c r="J17" s="34">
        <f t="shared" si="10"/>
        <v>8.6</v>
      </c>
      <c r="K17" s="35">
        <v>9</v>
      </c>
      <c r="L17" s="35">
        <v>9</v>
      </c>
      <c r="M17" s="35">
        <v>8</v>
      </c>
      <c r="N17" s="35">
        <v>9</v>
      </c>
      <c r="O17" s="12">
        <v>9</v>
      </c>
      <c r="P17" s="60">
        <f t="shared" si="1"/>
        <v>8.925</v>
      </c>
      <c r="Q17" s="43">
        <v>11</v>
      </c>
      <c r="R17" s="1">
        <v>12</v>
      </c>
      <c r="S17" s="2" t="s">
        <v>17</v>
      </c>
      <c r="T17" s="2" t="s">
        <v>16</v>
      </c>
      <c r="U17" s="2"/>
      <c r="V17" s="35">
        <v>7</v>
      </c>
      <c r="W17" s="35">
        <v>7</v>
      </c>
      <c r="X17" s="35">
        <v>8</v>
      </c>
      <c r="Y17" s="34">
        <f t="shared" si="2"/>
        <v>7.699999999999999</v>
      </c>
      <c r="Z17" s="35">
        <v>8</v>
      </c>
      <c r="AA17" s="35">
        <v>7</v>
      </c>
      <c r="AB17" s="35">
        <v>8</v>
      </c>
      <c r="AC17" s="35">
        <v>8</v>
      </c>
      <c r="AD17" s="60">
        <f t="shared" si="3"/>
        <v>7.8999999999999995</v>
      </c>
      <c r="AE17" s="43">
        <v>11</v>
      </c>
      <c r="AF17" s="1">
        <v>12</v>
      </c>
      <c r="AG17" s="2" t="s">
        <v>17</v>
      </c>
      <c r="AH17" s="2" t="s">
        <v>16</v>
      </c>
      <c r="AI17" s="2"/>
      <c r="AJ17" s="35">
        <v>7</v>
      </c>
      <c r="AK17" s="35">
        <v>8</v>
      </c>
      <c r="AL17" s="35">
        <v>8</v>
      </c>
      <c r="AM17" s="35">
        <v>6</v>
      </c>
      <c r="AN17" s="34">
        <f t="shared" si="4"/>
        <v>6.499999999999999</v>
      </c>
      <c r="AO17" s="35">
        <v>7</v>
      </c>
      <c r="AP17" s="35">
        <v>7</v>
      </c>
      <c r="AQ17" s="35">
        <v>7</v>
      </c>
      <c r="AR17" s="35">
        <v>7</v>
      </c>
      <c r="AS17" s="60">
        <f t="shared" si="5"/>
        <v>7</v>
      </c>
      <c r="AT17" s="43">
        <v>11</v>
      </c>
      <c r="AU17" s="1">
        <v>12</v>
      </c>
      <c r="AV17" s="2" t="s">
        <v>17</v>
      </c>
      <c r="AW17" s="2" t="s">
        <v>16</v>
      </c>
      <c r="AX17" s="2"/>
      <c r="AY17" s="35">
        <v>7</v>
      </c>
      <c r="AZ17" s="35">
        <v>7</v>
      </c>
      <c r="BA17" s="35">
        <v>7</v>
      </c>
      <c r="BB17" s="35">
        <v>7</v>
      </c>
      <c r="BC17" s="35">
        <v>8</v>
      </c>
      <c r="BD17" s="34">
        <f t="shared" si="6"/>
        <v>7.699999999999999</v>
      </c>
      <c r="BE17" s="35">
        <v>8</v>
      </c>
      <c r="BF17" s="35">
        <v>8</v>
      </c>
      <c r="BG17" s="35">
        <v>7</v>
      </c>
      <c r="BH17" s="35">
        <v>9</v>
      </c>
      <c r="BI17" s="60">
        <f t="shared" si="7"/>
        <v>8.6</v>
      </c>
      <c r="BJ17" s="43">
        <v>11</v>
      </c>
      <c r="BK17" s="1">
        <v>12</v>
      </c>
      <c r="BL17" s="2" t="s">
        <v>17</v>
      </c>
      <c r="BM17" s="2" t="s">
        <v>16</v>
      </c>
      <c r="BN17" s="2"/>
      <c r="BO17" s="35"/>
      <c r="BP17" s="35"/>
      <c r="BQ17" s="35"/>
      <c r="BR17" s="34">
        <f t="shared" si="0"/>
        <v>0</v>
      </c>
      <c r="BS17" s="56">
        <f t="shared" si="8"/>
        <v>7.91</v>
      </c>
      <c r="BT17" s="57" t="str">
        <f t="shared" si="9"/>
        <v>Kh¸</v>
      </c>
      <c r="BU17" s="15"/>
    </row>
    <row r="18" spans="1:73" ht="12.75">
      <c r="A18" s="43">
        <v>12</v>
      </c>
      <c r="B18" s="1">
        <v>13</v>
      </c>
      <c r="C18" s="2" t="s">
        <v>18</v>
      </c>
      <c r="D18" s="2" t="s">
        <v>19</v>
      </c>
      <c r="E18" s="2"/>
      <c r="F18" s="2">
        <v>8</v>
      </c>
      <c r="G18" s="2">
        <v>6</v>
      </c>
      <c r="H18" s="2">
        <v>7</v>
      </c>
      <c r="I18" s="33">
        <v>7</v>
      </c>
      <c r="J18" s="34">
        <f t="shared" si="10"/>
        <v>7</v>
      </c>
      <c r="K18" s="35">
        <v>7</v>
      </c>
      <c r="L18" s="35">
        <v>6</v>
      </c>
      <c r="M18" s="35">
        <v>8</v>
      </c>
      <c r="N18" s="35">
        <v>7</v>
      </c>
      <c r="O18" s="12">
        <v>8</v>
      </c>
      <c r="P18" s="60">
        <f t="shared" si="1"/>
        <v>7.699999999999999</v>
      </c>
      <c r="Q18" s="43">
        <v>12</v>
      </c>
      <c r="R18" s="1">
        <v>13</v>
      </c>
      <c r="S18" s="2" t="s">
        <v>18</v>
      </c>
      <c r="T18" s="2" t="s">
        <v>19</v>
      </c>
      <c r="U18" s="2"/>
      <c r="V18" s="35">
        <v>8</v>
      </c>
      <c r="W18" s="35">
        <v>7</v>
      </c>
      <c r="X18" s="35">
        <v>7</v>
      </c>
      <c r="Y18" s="34">
        <f t="shared" si="2"/>
        <v>7.1499999999999995</v>
      </c>
      <c r="Z18" s="35">
        <v>6</v>
      </c>
      <c r="AA18" s="35">
        <v>7</v>
      </c>
      <c r="AB18" s="35">
        <v>7</v>
      </c>
      <c r="AC18" s="35">
        <v>7</v>
      </c>
      <c r="AD18" s="60">
        <f t="shared" si="3"/>
        <v>6.8999999999999995</v>
      </c>
      <c r="AE18" s="43">
        <v>12</v>
      </c>
      <c r="AF18" s="1">
        <v>13</v>
      </c>
      <c r="AG18" s="2" t="s">
        <v>18</v>
      </c>
      <c r="AH18" s="2" t="s">
        <v>19</v>
      </c>
      <c r="AI18" s="2"/>
      <c r="AJ18" s="35">
        <v>7</v>
      </c>
      <c r="AK18" s="35">
        <v>7</v>
      </c>
      <c r="AL18" s="35">
        <v>7</v>
      </c>
      <c r="AM18" s="35">
        <v>7</v>
      </c>
      <c r="AN18" s="34">
        <f t="shared" si="4"/>
        <v>7</v>
      </c>
      <c r="AO18" s="35">
        <v>6</v>
      </c>
      <c r="AP18" s="35">
        <v>6</v>
      </c>
      <c r="AQ18" s="35">
        <v>7</v>
      </c>
      <c r="AR18" s="35">
        <v>5</v>
      </c>
      <c r="AS18" s="60">
        <f t="shared" si="5"/>
        <v>5.4</v>
      </c>
      <c r="AT18" s="43">
        <v>12</v>
      </c>
      <c r="AU18" s="1">
        <v>13</v>
      </c>
      <c r="AV18" s="2" t="s">
        <v>18</v>
      </c>
      <c r="AW18" s="2" t="s">
        <v>19</v>
      </c>
      <c r="AX18" s="2"/>
      <c r="AY18" s="35">
        <v>5</v>
      </c>
      <c r="AZ18" s="35">
        <v>6</v>
      </c>
      <c r="BA18" s="35">
        <v>6</v>
      </c>
      <c r="BB18" s="35">
        <v>6</v>
      </c>
      <c r="BC18" s="35">
        <v>6</v>
      </c>
      <c r="BD18" s="34">
        <f t="shared" si="6"/>
        <v>5.924999999999999</v>
      </c>
      <c r="BE18" s="35">
        <v>6</v>
      </c>
      <c r="BF18" s="35">
        <v>8</v>
      </c>
      <c r="BG18" s="35">
        <v>7</v>
      </c>
      <c r="BH18" s="35">
        <v>8</v>
      </c>
      <c r="BI18" s="60">
        <f t="shared" si="7"/>
        <v>7.699999999999999</v>
      </c>
      <c r="BJ18" s="43">
        <v>12</v>
      </c>
      <c r="BK18" s="1">
        <v>13</v>
      </c>
      <c r="BL18" s="2" t="s">
        <v>18</v>
      </c>
      <c r="BM18" s="2" t="s">
        <v>19</v>
      </c>
      <c r="BN18" s="2"/>
      <c r="BO18" s="35"/>
      <c r="BP18" s="35"/>
      <c r="BQ18" s="35"/>
      <c r="BR18" s="34">
        <f t="shared" si="0"/>
        <v>0</v>
      </c>
      <c r="BS18" s="56">
        <f t="shared" si="8"/>
        <v>6.83</v>
      </c>
      <c r="BT18" s="57" t="str">
        <f t="shared" si="9"/>
        <v>TB Kh¸</v>
      </c>
      <c r="BU18" s="15"/>
    </row>
    <row r="19" spans="1:73" ht="12.75">
      <c r="A19" s="43">
        <v>13</v>
      </c>
      <c r="B19" s="1">
        <v>14</v>
      </c>
      <c r="C19" s="2" t="s">
        <v>20</v>
      </c>
      <c r="D19" s="2" t="s">
        <v>21</v>
      </c>
      <c r="E19" s="2"/>
      <c r="F19" s="2">
        <v>7</v>
      </c>
      <c r="G19" s="2">
        <v>8</v>
      </c>
      <c r="H19" s="2">
        <v>9</v>
      </c>
      <c r="I19" s="33">
        <v>7</v>
      </c>
      <c r="J19" s="34">
        <f t="shared" si="10"/>
        <v>7.299999999999999</v>
      </c>
      <c r="K19" s="35">
        <v>7</v>
      </c>
      <c r="L19" s="35">
        <v>6</v>
      </c>
      <c r="M19" s="35">
        <v>7</v>
      </c>
      <c r="N19" s="35">
        <v>7</v>
      </c>
      <c r="O19" s="12">
        <v>6</v>
      </c>
      <c r="P19" s="60">
        <f t="shared" si="1"/>
        <v>6.225</v>
      </c>
      <c r="Q19" s="43">
        <v>13</v>
      </c>
      <c r="R19" s="1">
        <v>14</v>
      </c>
      <c r="S19" s="2" t="s">
        <v>20</v>
      </c>
      <c r="T19" s="2" t="s">
        <v>21</v>
      </c>
      <c r="U19" s="2"/>
      <c r="V19" s="35">
        <v>7</v>
      </c>
      <c r="W19" s="35">
        <v>7</v>
      </c>
      <c r="X19" s="35">
        <v>8</v>
      </c>
      <c r="Y19" s="34">
        <f t="shared" si="2"/>
        <v>7.699999999999999</v>
      </c>
      <c r="Z19" s="35">
        <v>6</v>
      </c>
      <c r="AA19" s="35">
        <v>8</v>
      </c>
      <c r="AB19" s="35">
        <v>7</v>
      </c>
      <c r="AC19" s="35">
        <v>6</v>
      </c>
      <c r="AD19" s="60">
        <f t="shared" si="3"/>
        <v>6.299999999999999</v>
      </c>
      <c r="AE19" s="43">
        <v>13</v>
      </c>
      <c r="AF19" s="1">
        <v>14</v>
      </c>
      <c r="AG19" s="2" t="s">
        <v>20</v>
      </c>
      <c r="AH19" s="2" t="s">
        <v>21</v>
      </c>
      <c r="AI19" s="2"/>
      <c r="AJ19" s="35">
        <v>7</v>
      </c>
      <c r="AK19" s="35">
        <v>8</v>
      </c>
      <c r="AL19" s="35">
        <v>6</v>
      </c>
      <c r="AM19" s="35">
        <v>7</v>
      </c>
      <c r="AN19" s="34">
        <f t="shared" si="4"/>
        <v>7</v>
      </c>
      <c r="AO19" s="35">
        <v>4</v>
      </c>
      <c r="AP19" s="35">
        <v>6</v>
      </c>
      <c r="AQ19" s="35">
        <v>7</v>
      </c>
      <c r="AR19" s="35">
        <v>5</v>
      </c>
      <c r="AS19" s="60">
        <f t="shared" si="5"/>
        <v>5.2</v>
      </c>
      <c r="AT19" s="43">
        <v>13</v>
      </c>
      <c r="AU19" s="1">
        <v>14</v>
      </c>
      <c r="AV19" s="2" t="s">
        <v>20</v>
      </c>
      <c r="AW19" s="2" t="s">
        <v>21</v>
      </c>
      <c r="AX19" s="2"/>
      <c r="AY19" s="35">
        <v>5</v>
      </c>
      <c r="AZ19" s="35">
        <v>7</v>
      </c>
      <c r="BA19" s="35">
        <v>5</v>
      </c>
      <c r="BB19" s="35">
        <v>6</v>
      </c>
      <c r="BC19" s="35">
        <v>5</v>
      </c>
      <c r="BD19" s="34">
        <f t="shared" si="6"/>
        <v>5.225</v>
      </c>
      <c r="BE19" s="35">
        <v>6</v>
      </c>
      <c r="BF19" s="35">
        <v>7</v>
      </c>
      <c r="BG19" s="35">
        <v>7</v>
      </c>
      <c r="BH19" s="35">
        <v>7</v>
      </c>
      <c r="BI19" s="60">
        <f t="shared" si="7"/>
        <v>6.8999999999999995</v>
      </c>
      <c r="BJ19" s="43">
        <v>13</v>
      </c>
      <c r="BK19" s="1">
        <v>14</v>
      </c>
      <c r="BL19" s="2" t="s">
        <v>20</v>
      </c>
      <c r="BM19" s="2" t="s">
        <v>21</v>
      </c>
      <c r="BN19" s="2"/>
      <c r="BO19" s="35"/>
      <c r="BP19" s="35"/>
      <c r="BQ19" s="35"/>
      <c r="BR19" s="34">
        <f t="shared" si="0"/>
        <v>0</v>
      </c>
      <c r="BS19" s="56">
        <f t="shared" si="8"/>
        <v>6.37</v>
      </c>
      <c r="BT19" s="57" t="str">
        <f t="shared" si="9"/>
        <v>TB Kh¸</v>
      </c>
      <c r="BU19" s="15"/>
    </row>
    <row r="20" spans="1:73" ht="12.75">
      <c r="A20" s="43">
        <v>14</v>
      </c>
      <c r="B20" s="1">
        <v>15</v>
      </c>
      <c r="C20" s="2" t="s">
        <v>10</v>
      </c>
      <c r="D20" s="2" t="s">
        <v>22</v>
      </c>
      <c r="E20" s="2"/>
      <c r="F20" s="2">
        <v>7</v>
      </c>
      <c r="G20" s="2">
        <v>6</v>
      </c>
      <c r="H20" s="2">
        <v>7</v>
      </c>
      <c r="I20" s="33">
        <v>9</v>
      </c>
      <c r="J20" s="34">
        <f t="shared" si="10"/>
        <v>8.3</v>
      </c>
      <c r="K20" s="35">
        <v>8</v>
      </c>
      <c r="L20" s="35">
        <v>6</v>
      </c>
      <c r="M20" s="35">
        <v>8</v>
      </c>
      <c r="N20" s="35">
        <v>7</v>
      </c>
      <c r="O20" s="12">
        <v>8</v>
      </c>
      <c r="P20" s="60">
        <f t="shared" si="1"/>
        <v>7.7749999999999995</v>
      </c>
      <c r="Q20" s="43">
        <v>14</v>
      </c>
      <c r="R20" s="1">
        <v>15</v>
      </c>
      <c r="S20" s="2" t="s">
        <v>10</v>
      </c>
      <c r="T20" s="2" t="s">
        <v>22</v>
      </c>
      <c r="U20" s="2"/>
      <c r="V20" s="35">
        <v>7</v>
      </c>
      <c r="W20" s="35">
        <v>7</v>
      </c>
      <c r="X20" s="35">
        <v>8</v>
      </c>
      <c r="Y20" s="34">
        <f t="shared" si="2"/>
        <v>7.699999999999999</v>
      </c>
      <c r="Z20" s="35">
        <v>6</v>
      </c>
      <c r="AA20" s="35">
        <v>7</v>
      </c>
      <c r="AB20" s="35">
        <v>8</v>
      </c>
      <c r="AC20" s="35">
        <v>6</v>
      </c>
      <c r="AD20" s="60">
        <f t="shared" si="3"/>
        <v>6.299999999999999</v>
      </c>
      <c r="AE20" s="43">
        <v>14</v>
      </c>
      <c r="AF20" s="1">
        <v>15</v>
      </c>
      <c r="AG20" s="2" t="s">
        <v>10</v>
      </c>
      <c r="AH20" s="2" t="s">
        <v>22</v>
      </c>
      <c r="AI20" s="2"/>
      <c r="AJ20" s="35">
        <v>7</v>
      </c>
      <c r="AK20" s="35">
        <v>8</v>
      </c>
      <c r="AL20" s="35">
        <v>7</v>
      </c>
      <c r="AM20" s="35">
        <v>7</v>
      </c>
      <c r="AN20" s="34">
        <f t="shared" si="4"/>
        <v>7.1</v>
      </c>
      <c r="AO20" s="35">
        <v>6</v>
      </c>
      <c r="AP20" s="35">
        <v>7</v>
      </c>
      <c r="AQ20" s="35">
        <v>7</v>
      </c>
      <c r="AR20" s="35">
        <v>5</v>
      </c>
      <c r="AS20" s="60">
        <f t="shared" si="5"/>
        <v>5.5</v>
      </c>
      <c r="AT20" s="43">
        <v>14</v>
      </c>
      <c r="AU20" s="1">
        <v>15</v>
      </c>
      <c r="AV20" s="2" t="s">
        <v>10</v>
      </c>
      <c r="AW20" s="2" t="s">
        <v>22</v>
      </c>
      <c r="AX20" s="2"/>
      <c r="AY20" s="35">
        <v>6</v>
      </c>
      <c r="AZ20" s="35">
        <v>7</v>
      </c>
      <c r="BA20" s="35">
        <v>6</v>
      </c>
      <c r="BB20" s="35">
        <v>6</v>
      </c>
      <c r="BC20" s="35">
        <v>5</v>
      </c>
      <c r="BD20" s="34">
        <f t="shared" si="6"/>
        <v>5.375</v>
      </c>
      <c r="BE20" s="35">
        <v>7</v>
      </c>
      <c r="BF20" s="35">
        <v>7</v>
      </c>
      <c r="BG20" s="35">
        <v>7</v>
      </c>
      <c r="BH20" s="35">
        <v>8</v>
      </c>
      <c r="BI20" s="60">
        <f t="shared" si="7"/>
        <v>7.699999999999999</v>
      </c>
      <c r="BJ20" s="43">
        <v>14</v>
      </c>
      <c r="BK20" s="1">
        <v>15</v>
      </c>
      <c r="BL20" s="2" t="s">
        <v>10</v>
      </c>
      <c r="BM20" s="2" t="s">
        <v>22</v>
      </c>
      <c r="BN20" s="2"/>
      <c r="BO20" s="35"/>
      <c r="BP20" s="35"/>
      <c r="BQ20" s="35"/>
      <c r="BR20" s="34">
        <f t="shared" si="0"/>
        <v>0</v>
      </c>
      <c r="BS20" s="56">
        <f t="shared" si="8"/>
        <v>6.91</v>
      </c>
      <c r="BT20" s="57" t="str">
        <f t="shared" si="9"/>
        <v>TB Kh¸</v>
      </c>
      <c r="BU20" s="15"/>
    </row>
    <row r="21" spans="1:73" ht="12.75">
      <c r="A21" s="43">
        <v>15</v>
      </c>
      <c r="B21" s="1">
        <v>17</v>
      </c>
      <c r="C21" s="2" t="s">
        <v>24</v>
      </c>
      <c r="D21" s="2" t="s">
        <v>25</v>
      </c>
      <c r="E21" s="2"/>
      <c r="F21" s="2">
        <v>7</v>
      </c>
      <c r="G21" s="2">
        <v>8</v>
      </c>
      <c r="H21" s="2">
        <v>9</v>
      </c>
      <c r="I21" s="33">
        <v>7</v>
      </c>
      <c r="J21" s="34">
        <f t="shared" si="10"/>
        <v>7.299999999999999</v>
      </c>
      <c r="K21" s="35">
        <v>7</v>
      </c>
      <c r="L21" s="35">
        <v>8</v>
      </c>
      <c r="M21" s="35">
        <v>6</v>
      </c>
      <c r="N21" s="35">
        <v>8</v>
      </c>
      <c r="O21" s="12">
        <v>6</v>
      </c>
      <c r="P21" s="60">
        <f t="shared" si="1"/>
        <v>6.374999999999999</v>
      </c>
      <c r="Q21" s="43">
        <v>15</v>
      </c>
      <c r="R21" s="1">
        <v>17</v>
      </c>
      <c r="S21" s="2" t="s">
        <v>24</v>
      </c>
      <c r="T21" s="2" t="s">
        <v>25</v>
      </c>
      <c r="U21" s="2"/>
      <c r="V21" s="35">
        <v>8</v>
      </c>
      <c r="W21" s="35">
        <v>7</v>
      </c>
      <c r="X21" s="35">
        <v>8</v>
      </c>
      <c r="Y21" s="34">
        <f t="shared" si="2"/>
        <v>7.85</v>
      </c>
      <c r="Z21" s="35">
        <v>7</v>
      </c>
      <c r="AA21" s="35">
        <v>8</v>
      </c>
      <c r="AB21" s="35">
        <v>8</v>
      </c>
      <c r="AC21" s="35">
        <v>8</v>
      </c>
      <c r="AD21" s="60">
        <f t="shared" si="3"/>
        <v>7.8999999999999995</v>
      </c>
      <c r="AE21" s="43">
        <v>15</v>
      </c>
      <c r="AF21" s="1">
        <v>17</v>
      </c>
      <c r="AG21" s="2" t="s">
        <v>24</v>
      </c>
      <c r="AH21" s="2" t="s">
        <v>25</v>
      </c>
      <c r="AI21" s="2"/>
      <c r="AJ21" s="35">
        <v>7</v>
      </c>
      <c r="AK21" s="35">
        <v>8</v>
      </c>
      <c r="AL21" s="35">
        <v>8</v>
      </c>
      <c r="AM21" s="35">
        <v>8</v>
      </c>
      <c r="AN21" s="34">
        <f t="shared" si="4"/>
        <v>7.8999999999999995</v>
      </c>
      <c r="AO21" s="35">
        <v>6</v>
      </c>
      <c r="AP21" s="35">
        <v>8</v>
      </c>
      <c r="AQ21" s="35">
        <v>8</v>
      </c>
      <c r="AR21" s="35">
        <v>9</v>
      </c>
      <c r="AS21" s="60">
        <f t="shared" si="5"/>
        <v>8.5</v>
      </c>
      <c r="AT21" s="43">
        <v>15</v>
      </c>
      <c r="AU21" s="1">
        <v>17</v>
      </c>
      <c r="AV21" s="2" t="s">
        <v>24</v>
      </c>
      <c r="AW21" s="2" t="s">
        <v>25</v>
      </c>
      <c r="AX21" s="2"/>
      <c r="AY21" s="35">
        <v>6</v>
      </c>
      <c r="AZ21" s="35">
        <v>6</v>
      </c>
      <c r="BA21" s="35">
        <v>7</v>
      </c>
      <c r="BB21" s="35">
        <v>6</v>
      </c>
      <c r="BC21" s="35">
        <v>7</v>
      </c>
      <c r="BD21" s="34">
        <f t="shared" si="6"/>
        <v>6.7749999999999995</v>
      </c>
      <c r="BE21" s="35">
        <v>8</v>
      </c>
      <c r="BF21" s="35">
        <v>8</v>
      </c>
      <c r="BG21" s="35">
        <v>7</v>
      </c>
      <c r="BH21" s="35">
        <v>9</v>
      </c>
      <c r="BI21" s="60">
        <f t="shared" si="7"/>
        <v>8.6</v>
      </c>
      <c r="BJ21" s="43">
        <v>15</v>
      </c>
      <c r="BK21" s="1">
        <v>17</v>
      </c>
      <c r="BL21" s="2" t="s">
        <v>24</v>
      </c>
      <c r="BM21" s="2" t="s">
        <v>25</v>
      </c>
      <c r="BN21" s="2"/>
      <c r="BO21" s="35"/>
      <c r="BP21" s="35"/>
      <c r="BQ21" s="35"/>
      <c r="BR21" s="34">
        <f t="shared" si="0"/>
        <v>0</v>
      </c>
      <c r="BS21" s="56">
        <f t="shared" si="8"/>
        <v>7.56</v>
      </c>
      <c r="BT21" s="57" t="str">
        <f t="shared" si="9"/>
        <v>Kh¸</v>
      </c>
      <c r="BU21" s="15"/>
    </row>
    <row r="22" spans="1:73" ht="12.75">
      <c r="A22" s="43">
        <v>16</v>
      </c>
      <c r="B22" s="1">
        <v>18</v>
      </c>
      <c r="C22" s="2" t="s">
        <v>27</v>
      </c>
      <c r="D22" s="2" t="s">
        <v>26</v>
      </c>
      <c r="E22" s="2"/>
      <c r="F22" s="2">
        <v>8</v>
      </c>
      <c r="G22" s="2">
        <v>7</v>
      </c>
      <c r="H22" s="2">
        <v>7</v>
      </c>
      <c r="I22" s="33">
        <v>8</v>
      </c>
      <c r="J22" s="34">
        <f t="shared" si="10"/>
        <v>7.799999999999999</v>
      </c>
      <c r="K22" s="35">
        <v>8</v>
      </c>
      <c r="L22" s="35">
        <v>7</v>
      </c>
      <c r="M22" s="35">
        <v>8</v>
      </c>
      <c r="N22" s="35">
        <v>7</v>
      </c>
      <c r="O22" s="12">
        <v>8</v>
      </c>
      <c r="P22" s="60">
        <f t="shared" si="1"/>
        <v>7.85</v>
      </c>
      <c r="Q22" s="43">
        <v>16</v>
      </c>
      <c r="R22" s="1">
        <v>18</v>
      </c>
      <c r="S22" s="2" t="s">
        <v>27</v>
      </c>
      <c r="T22" s="2" t="s">
        <v>26</v>
      </c>
      <c r="U22" s="2"/>
      <c r="V22" s="35">
        <v>7</v>
      </c>
      <c r="W22" s="35">
        <v>7</v>
      </c>
      <c r="X22" s="35">
        <v>7</v>
      </c>
      <c r="Y22" s="34">
        <f t="shared" si="2"/>
        <v>7</v>
      </c>
      <c r="Z22" s="35">
        <v>6</v>
      </c>
      <c r="AA22" s="35">
        <v>7</v>
      </c>
      <c r="AB22" s="35">
        <v>8</v>
      </c>
      <c r="AC22" s="35">
        <v>7</v>
      </c>
      <c r="AD22" s="60">
        <f t="shared" si="3"/>
        <v>7</v>
      </c>
      <c r="AE22" s="43">
        <v>16</v>
      </c>
      <c r="AF22" s="1">
        <v>18</v>
      </c>
      <c r="AG22" s="2" t="s">
        <v>27</v>
      </c>
      <c r="AH22" s="2" t="s">
        <v>26</v>
      </c>
      <c r="AI22" s="2"/>
      <c r="AJ22" s="35">
        <v>7</v>
      </c>
      <c r="AK22" s="35">
        <v>8</v>
      </c>
      <c r="AL22" s="35">
        <v>8</v>
      </c>
      <c r="AM22" s="35">
        <v>7</v>
      </c>
      <c r="AN22" s="34">
        <f t="shared" si="4"/>
        <v>7.199999999999999</v>
      </c>
      <c r="AO22" s="35">
        <v>6</v>
      </c>
      <c r="AP22" s="35">
        <v>7</v>
      </c>
      <c r="AQ22" s="35">
        <v>8</v>
      </c>
      <c r="AR22" s="35">
        <v>7</v>
      </c>
      <c r="AS22" s="60">
        <f t="shared" si="5"/>
        <v>7</v>
      </c>
      <c r="AT22" s="43">
        <v>16</v>
      </c>
      <c r="AU22" s="1">
        <v>18</v>
      </c>
      <c r="AV22" s="2" t="s">
        <v>27</v>
      </c>
      <c r="AW22" s="2" t="s">
        <v>26</v>
      </c>
      <c r="AX22" s="2"/>
      <c r="AY22" s="35">
        <v>6</v>
      </c>
      <c r="AZ22" s="35">
        <v>7</v>
      </c>
      <c r="BA22" s="35">
        <v>7</v>
      </c>
      <c r="BB22" s="35">
        <v>7</v>
      </c>
      <c r="BC22" s="35">
        <v>7</v>
      </c>
      <c r="BD22" s="34">
        <f t="shared" si="6"/>
        <v>6.924999999999999</v>
      </c>
      <c r="BE22" s="35">
        <v>8</v>
      </c>
      <c r="BF22" s="35">
        <v>7</v>
      </c>
      <c r="BG22" s="35">
        <v>7</v>
      </c>
      <c r="BH22" s="35">
        <v>9</v>
      </c>
      <c r="BI22" s="60">
        <f t="shared" si="7"/>
        <v>8.5</v>
      </c>
      <c r="BJ22" s="43">
        <v>16</v>
      </c>
      <c r="BK22" s="1">
        <v>18</v>
      </c>
      <c r="BL22" s="2" t="s">
        <v>27</v>
      </c>
      <c r="BM22" s="2" t="s">
        <v>26</v>
      </c>
      <c r="BN22" s="2"/>
      <c r="BO22" s="35"/>
      <c r="BP22" s="35"/>
      <c r="BQ22" s="35"/>
      <c r="BR22" s="34">
        <f t="shared" si="0"/>
        <v>0</v>
      </c>
      <c r="BS22" s="56">
        <f t="shared" si="8"/>
        <v>7.42</v>
      </c>
      <c r="BT22" s="57" t="str">
        <f t="shared" si="9"/>
        <v>Kh¸</v>
      </c>
      <c r="BU22" s="15"/>
    </row>
    <row r="23" spans="1:73" ht="12.75" customHeight="1">
      <c r="A23" s="43">
        <v>17</v>
      </c>
      <c r="B23" s="1">
        <v>19</v>
      </c>
      <c r="C23" s="2" t="s">
        <v>28</v>
      </c>
      <c r="D23" s="2" t="s">
        <v>26</v>
      </c>
      <c r="E23" s="2"/>
      <c r="F23" s="2">
        <v>9</v>
      </c>
      <c r="G23" s="2">
        <v>6</v>
      </c>
      <c r="H23" s="2">
        <v>7</v>
      </c>
      <c r="I23" s="33">
        <v>8</v>
      </c>
      <c r="J23" s="34">
        <f t="shared" si="10"/>
        <v>7.799999999999999</v>
      </c>
      <c r="K23" s="35">
        <v>7</v>
      </c>
      <c r="L23" s="35">
        <v>8</v>
      </c>
      <c r="M23" s="35">
        <v>8</v>
      </c>
      <c r="N23" s="35">
        <v>7</v>
      </c>
      <c r="O23" s="12">
        <v>8</v>
      </c>
      <c r="P23" s="60">
        <f t="shared" si="1"/>
        <v>7.85</v>
      </c>
      <c r="Q23" s="43">
        <v>17</v>
      </c>
      <c r="R23" s="1">
        <v>19</v>
      </c>
      <c r="S23" s="2" t="s">
        <v>28</v>
      </c>
      <c r="T23" s="2" t="s">
        <v>26</v>
      </c>
      <c r="U23" s="2"/>
      <c r="V23" s="35">
        <v>7</v>
      </c>
      <c r="W23" s="35">
        <v>7</v>
      </c>
      <c r="X23" s="35">
        <v>8</v>
      </c>
      <c r="Y23" s="34">
        <f t="shared" si="2"/>
        <v>7.699999999999999</v>
      </c>
      <c r="Z23" s="35">
        <v>7</v>
      </c>
      <c r="AA23" s="35">
        <v>8</v>
      </c>
      <c r="AB23" s="35">
        <v>8</v>
      </c>
      <c r="AC23" s="35">
        <v>8</v>
      </c>
      <c r="AD23" s="60">
        <f t="shared" si="3"/>
        <v>7.8999999999999995</v>
      </c>
      <c r="AE23" s="43">
        <v>17</v>
      </c>
      <c r="AF23" s="1">
        <v>19</v>
      </c>
      <c r="AG23" s="2" t="s">
        <v>28</v>
      </c>
      <c r="AH23" s="2" t="s">
        <v>26</v>
      </c>
      <c r="AI23" s="2"/>
      <c r="AJ23" s="35">
        <v>7</v>
      </c>
      <c r="AK23" s="35">
        <v>8</v>
      </c>
      <c r="AL23" s="35">
        <v>7</v>
      </c>
      <c r="AM23" s="35">
        <v>9</v>
      </c>
      <c r="AN23" s="34">
        <f t="shared" si="4"/>
        <v>8.5</v>
      </c>
      <c r="AO23" s="35">
        <v>6</v>
      </c>
      <c r="AP23" s="35">
        <v>8</v>
      </c>
      <c r="AQ23" s="35">
        <v>8</v>
      </c>
      <c r="AR23" s="35">
        <v>8</v>
      </c>
      <c r="AS23" s="60">
        <f t="shared" si="5"/>
        <v>7.799999999999999</v>
      </c>
      <c r="AT23" s="43">
        <v>17</v>
      </c>
      <c r="AU23" s="1">
        <v>19</v>
      </c>
      <c r="AV23" s="2" t="s">
        <v>28</v>
      </c>
      <c r="AW23" s="2" t="s">
        <v>26</v>
      </c>
      <c r="AX23" s="2"/>
      <c r="AY23" s="35">
        <v>6</v>
      </c>
      <c r="AZ23" s="35">
        <v>5</v>
      </c>
      <c r="BA23" s="35">
        <v>6</v>
      </c>
      <c r="BB23" s="35">
        <v>7</v>
      </c>
      <c r="BC23" s="35">
        <v>7</v>
      </c>
      <c r="BD23" s="34">
        <f t="shared" si="6"/>
        <v>6.699999999999999</v>
      </c>
      <c r="BE23" s="35">
        <v>8</v>
      </c>
      <c r="BF23" s="35">
        <v>8</v>
      </c>
      <c r="BG23" s="35">
        <v>7</v>
      </c>
      <c r="BH23" s="35">
        <v>9</v>
      </c>
      <c r="BI23" s="60">
        <f t="shared" si="7"/>
        <v>8.6</v>
      </c>
      <c r="BJ23" s="43">
        <v>17</v>
      </c>
      <c r="BK23" s="1">
        <v>19</v>
      </c>
      <c r="BL23" s="2" t="s">
        <v>28</v>
      </c>
      <c r="BM23" s="2" t="s">
        <v>26</v>
      </c>
      <c r="BN23" s="2"/>
      <c r="BO23" s="35"/>
      <c r="BP23" s="35"/>
      <c r="BQ23" s="35"/>
      <c r="BR23" s="34">
        <f t="shared" si="0"/>
        <v>0</v>
      </c>
      <c r="BS23" s="56">
        <f t="shared" si="8"/>
        <v>7.82</v>
      </c>
      <c r="BT23" s="57" t="str">
        <f t="shared" si="9"/>
        <v>Kh¸</v>
      </c>
      <c r="BU23" s="15"/>
    </row>
    <row r="24" spans="1:73" ht="12.75">
      <c r="A24" s="43">
        <v>18</v>
      </c>
      <c r="B24" s="1">
        <v>20</v>
      </c>
      <c r="C24" s="2" t="s">
        <v>29</v>
      </c>
      <c r="D24" s="2" t="s">
        <v>30</v>
      </c>
      <c r="E24" s="2"/>
      <c r="F24" s="2">
        <v>8</v>
      </c>
      <c r="G24" s="2">
        <v>7</v>
      </c>
      <c r="H24" s="2">
        <v>7</v>
      </c>
      <c r="I24" s="33">
        <v>9</v>
      </c>
      <c r="J24" s="34">
        <f t="shared" si="10"/>
        <v>8.5</v>
      </c>
      <c r="K24" s="35">
        <v>7</v>
      </c>
      <c r="L24" s="35">
        <v>6</v>
      </c>
      <c r="M24" s="35">
        <v>8</v>
      </c>
      <c r="N24" s="35">
        <v>6</v>
      </c>
      <c r="O24" s="12">
        <v>7</v>
      </c>
      <c r="P24" s="60">
        <f t="shared" si="1"/>
        <v>6.924999999999999</v>
      </c>
      <c r="Q24" s="43">
        <v>18</v>
      </c>
      <c r="R24" s="1">
        <v>20</v>
      </c>
      <c r="S24" s="2" t="s">
        <v>29</v>
      </c>
      <c r="T24" s="2" t="s">
        <v>30</v>
      </c>
      <c r="U24" s="2"/>
      <c r="V24" s="35">
        <v>7</v>
      </c>
      <c r="W24" s="35">
        <v>7</v>
      </c>
      <c r="X24" s="35">
        <v>5</v>
      </c>
      <c r="Y24" s="34">
        <f t="shared" si="2"/>
        <v>5.6</v>
      </c>
      <c r="Z24" s="35">
        <v>7</v>
      </c>
      <c r="AA24" s="35">
        <v>7</v>
      </c>
      <c r="AB24" s="35">
        <v>6</v>
      </c>
      <c r="AC24" s="35">
        <v>8</v>
      </c>
      <c r="AD24" s="60">
        <f t="shared" si="3"/>
        <v>7.6</v>
      </c>
      <c r="AE24" s="43">
        <v>18</v>
      </c>
      <c r="AF24" s="1">
        <v>20</v>
      </c>
      <c r="AG24" s="2" t="s">
        <v>29</v>
      </c>
      <c r="AH24" s="2" t="s">
        <v>30</v>
      </c>
      <c r="AI24" s="2"/>
      <c r="AJ24" s="35">
        <v>7</v>
      </c>
      <c r="AK24" s="35">
        <v>7</v>
      </c>
      <c r="AL24" s="35">
        <v>7</v>
      </c>
      <c r="AM24" s="35">
        <v>6</v>
      </c>
      <c r="AN24" s="34">
        <f t="shared" si="4"/>
        <v>6.299999999999999</v>
      </c>
      <c r="AO24" s="35">
        <v>5</v>
      </c>
      <c r="AP24" s="35">
        <v>7</v>
      </c>
      <c r="AQ24" s="35">
        <v>8</v>
      </c>
      <c r="AR24" s="35">
        <v>5</v>
      </c>
      <c r="AS24" s="60">
        <f t="shared" si="5"/>
        <v>5.5</v>
      </c>
      <c r="AT24" s="43">
        <v>18</v>
      </c>
      <c r="AU24" s="1">
        <v>20</v>
      </c>
      <c r="AV24" s="2" t="s">
        <v>29</v>
      </c>
      <c r="AW24" s="2" t="s">
        <v>30</v>
      </c>
      <c r="AX24" s="2"/>
      <c r="AY24" s="35">
        <v>6</v>
      </c>
      <c r="AZ24" s="35">
        <v>6</v>
      </c>
      <c r="BA24" s="35">
        <v>7</v>
      </c>
      <c r="BB24" s="35">
        <v>7</v>
      </c>
      <c r="BC24" s="35">
        <v>5</v>
      </c>
      <c r="BD24" s="34">
        <f t="shared" si="6"/>
        <v>5.45</v>
      </c>
      <c r="BE24" s="35">
        <v>7</v>
      </c>
      <c r="BF24" s="35">
        <v>7</v>
      </c>
      <c r="BG24" s="35">
        <v>7</v>
      </c>
      <c r="BH24" s="35">
        <v>7</v>
      </c>
      <c r="BI24" s="60">
        <f t="shared" si="7"/>
        <v>7</v>
      </c>
      <c r="BJ24" s="43">
        <v>18</v>
      </c>
      <c r="BK24" s="1">
        <v>20</v>
      </c>
      <c r="BL24" s="2" t="s">
        <v>29</v>
      </c>
      <c r="BM24" s="2" t="s">
        <v>30</v>
      </c>
      <c r="BN24" s="2"/>
      <c r="BO24" s="35"/>
      <c r="BP24" s="35"/>
      <c r="BQ24" s="35"/>
      <c r="BR24" s="34">
        <f t="shared" si="0"/>
        <v>0</v>
      </c>
      <c r="BS24" s="56">
        <f t="shared" si="8"/>
        <v>6.62</v>
      </c>
      <c r="BT24" s="57" t="str">
        <f t="shared" si="9"/>
        <v>TB Kh¸</v>
      </c>
      <c r="BU24" s="15"/>
    </row>
    <row r="25" spans="1:73" ht="12.75">
      <c r="A25" s="43">
        <v>19</v>
      </c>
      <c r="B25" s="1">
        <v>21</v>
      </c>
      <c r="C25" s="2" t="s">
        <v>9</v>
      </c>
      <c r="D25" s="2" t="s">
        <v>31</v>
      </c>
      <c r="E25" s="2"/>
      <c r="F25" s="2">
        <v>8</v>
      </c>
      <c r="G25" s="2">
        <v>7</v>
      </c>
      <c r="H25" s="2">
        <v>7</v>
      </c>
      <c r="I25" s="33">
        <v>8</v>
      </c>
      <c r="J25" s="34">
        <f t="shared" si="10"/>
        <v>7.799999999999999</v>
      </c>
      <c r="K25" s="35">
        <v>8</v>
      </c>
      <c r="L25" s="35">
        <v>6</v>
      </c>
      <c r="M25" s="35">
        <v>8</v>
      </c>
      <c r="N25" s="35">
        <v>7</v>
      </c>
      <c r="O25" s="12">
        <v>8</v>
      </c>
      <c r="P25" s="60">
        <f t="shared" si="1"/>
        <v>7.7749999999999995</v>
      </c>
      <c r="Q25" s="43">
        <v>19</v>
      </c>
      <c r="R25" s="1">
        <v>21</v>
      </c>
      <c r="S25" s="2" t="s">
        <v>9</v>
      </c>
      <c r="T25" s="2" t="s">
        <v>31</v>
      </c>
      <c r="U25" s="2"/>
      <c r="V25" s="35">
        <v>7</v>
      </c>
      <c r="W25" s="35">
        <v>7</v>
      </c>
      <c r="X25" s="35">
        <v>8</v>
      </c>
      <c r="Y25" s="34">
        <f t="shared" si="2"/>
        <v>7.699999999999999</v>
      </c>
      <c r="Z25" s="35">
        <v>6</v>
      </c>
      <c r="AA25" s="35">
        <v>8</v>
      </c>
      <c r="AB25" s="35">
        <v>7</v>
      </c>
      <c r="AC25" s="35">
        <v>7</v>
      </c>
      <c r="AD25" s="60">
        <f t="shared" si="3"/>
        <v>7</v>
      </c>
      <c r="AE25" s="43">
        <v>19</v>
      </c>
      <c r="AF25" s="1">
        <v>21</v>
      </c>
      <c r="AG25" s="2" t="s">
        <v>9</v>
      </c>
      <c r="AH25" s="2" t="s">
        <v>31</v>
      </c>
      <c r="AI25" s="2"/>
      <c r="AJ25" s="35">
        <v>7</v>
      </c>
      <c r="AK25" s="35">
        <v>8</v>
      </c>
      <c r="AL25" s="35">
        <v>7</v>
      </c>
      <c r="AM25" s="35">
        <v>7</v>
      </c>
      <c r="AN25" s="34">
        <f t="shared" si="4"/>
        <v>7.1</v>
      </c>
      <c r="AO25" s="35">
        <v>5</v>
      </c>
      <c r="AP25" s="35">
        <v>7</v>
      </c>
      <c r="AQ25" s="35">
        <v>7</v>
      </c>
      <c r="AR25" s="35">
        <v>6</v>
      </c>
      <c r="AS25" s="60">
        <f t="shared" si="5"/>
        <v>6.1</v>
      </c>
      <c r="AT25" s="43">
        <v>19</v>
      </c>
      <c r="AU25" s="1">
        <v>21</v>
      </c>
      <c r="AV25" s="2" t="s">
        <v>9</v>
      </c>
      <c r="AW25" s="2" t="s">
        <v>31</v>
      </c>
      <c r="AX25" s="2"/>
      <c r="AY25" s="35">
        <v>5</v>
      </c>
      <c r="AZ25" s="35">
        <v>6</v>
      </c>
      <c r="BA25" s="35">
        <v>6</v>
      </c>
      <c r="BB25" s="35">
        <v>7</v>
      </c>
      <c r="BC25" s="35">
        <v>6</v>
      </c>
      <c r="BD25" s="34">
        <f t="shared" si="6"/>
        <v>5.999999999999999</v>
      </c>
      <c r="BE25" s="35">
        <v>7</v>
      </c>
      <c r="BF25" s="35">
        <v>8</v>
      </c>
      <c r="BG25" s="35">
        <v>8</v>
      </c>
      <c r="BH25" s="35">
        <v>8</v>
      </c>
      <c r="BI25" s="60">
        <f t="shared" si="7"/>
        <v>7.8999999999999995</v>
      </c>
      <c r="BJ25" s="43">
        <v>19</v>
      </c>
      <c r="BK25" s="1">
        <v>21</v>
      </c>
      <c r="BL25" s="2" t="s">
        <v>9</v>
      </c>
      <c r="BM25" s="2" t="s">
        <v>31</v>
      </c>
      <c r="BN25" s="2"/>
      <c r="BO25" s="35"/>
      <c r="BP25" s="35"/>
      <c r="BQ25" s="35"/>
      <c r="BR25" s="34">
        <f t="shared" si="0"/>
        <v>0</v>
      </c>
      <c r="BS25" s="56">
        <f t="shared" si="8"/>
        <v>7.13</v>
      </c>
      <c r="BT25" s="57" t="str">
        <f t="shared" si="9"/>
        <v>Kh¸</v>
      </c>
      <c r="BU25" s="15"/>
    </row>
    <row r="26" spans="1:73" ht="12.75">
      <c r="A26" s="43">
        <v>20</v>
      </c>
      <c r="B26" s="1">
        <v>22</v>
      </c>
      <c r="C26" s="2" t="s">
        <v>32</v>
      </c>
      <c r="D26" s="2" t="s">
        <v>33</v>
      </c>
      <c r="E26" s="2"/>
      <c r="F26" s="2">
        <v>8</v>
      </c>
      <c r="G26" s="2">
        <v>7</v>
      </c>
      <c r="H26" s="2">
        <v>9</v>
      </c>
      <c r="I26" s="33">
        <v>9</v>
      </c>
      <c r="J26" s="34">
        <f t="shared" si="10"/>
        <v>8.7</v>
      </c>
      <c r="K26" s="35">
        <v>8</v>
      </c>
      <c r="L26" s="35">
        <v>8</v>
      </c>
      <c r="M26" s="35">
        <v>9</v>
      </c>
      <c r="N26" s="35">
        <v>8</v>
      </c>
      <c r="O26" s="12">
        <v>8</v>
      </c>
      <c r="P26" s="60">
        <f t="shared" si="1"/>
        <v>8.075</v>
      </c>
      <c r="Q26" s="43">
        <v>20</v>
      </c>
      <c r="R26" s="1">
        <v>22</v>
      </c>
      <c r="S26" s="2" t="s">
        <v>32</v>
      </c>
      <c r="T26" s="2" t="s">
        <v>33</v>
      </c>
      <c r="U26" s="2"/>
      <c r="V26" s="35">
        <v>8</v>
      </c>
      <c r="W26" s="35">
        <v>8</v>
      </c>
      <c r="X26" s="35">
        <v>10</v>
      </c>
      <c r="Y26" s="34">
        <f t="shared" si="2"/>
        <v>9.4</v>
      </c>
      <c r="Z26" s="35">
        <v>7</v>
      </c>
      <c r="AA26" s="35">
        <v>8</v>
      </c>
      <c r="AB26" s="35">
        <v>8</v>
      </c>
      <c r="AC26" s="35">
        <v>8</v>
      </c>
      <c r="AD26" s="60">
        <f t="shared" si="3"/>
        <v>7.8999999999999995</v>
      </c>
      <c r="AE26" s="43">
        <v>20</v>
      </c>
      <c r="AF26" s="1">
        <v>22</v>
      </c>
      <c r="AG26" s="2" t="s">
        <v>32</v>
      </c>
      <c r="AH26" s="2" t="s">
        <v>33</v>
      </c>
      <c r="AI26" s="2"/>
      <c r="AJ26" s="35">
        <v>8</v>
      </c>
      <c r="AK26" s="35">
        <v>8</v>
      </c>
      <c r="AL26" s="35">
        <v>8</v>
      </c>
      <c r="AM26" s="35">
        <v>8</v>
      </c>
      <c r="AN26" s="34">
        <f t="shared" si="4"/>
        <v>8</v>
      </c>
      <c r="AO26" s="35">
        <v>6</v>
      </c>
      <c r="AP26" s="35">
        <v>7</v>
      </c>
      <c r="AQ26" s="35">
        <v>7</v>
      </c>
      <c r="AR26" s="35">
        <v>8</v>
      </c>
      <c r="AS26" s="60">
        <f t="shared" si="5"/>
        <v>7.6</v>
      </c>
      <c r="AT26" s="43">
        <v>20</v>
      </c>
      <c r="AU26" s="1">
        <v>22</v>
      </c>
      <c r="AV26" s="2" t="s">
        <v>32</v>
      </c>
      <c r="AW26" s="2" t="s">
        <v>33</v>
      </c>
      <c r="AX26" s="2"/>
      <c r="AY26" s="35">
        <v>7</v>
      </c>
      <c r="AZ26" s="35">
        <v>6</v>
      </c>
      <c r="BA26" s="35">
        <v>6</v>
      </c>
      <c r="BB26" s="35">
        <v>6</v>
      </c>
      <c r="BC26" s="35">
        <v>7</v>
      </c>
      <c r="BD26" s="34">
        <f t="shared" si="6"/>
        <v>6.7749999999999995</v>
      </c>
      <c r="BE26" s="35">
        <v>8</v>
      </c>
      <c r="BF26" s="35">
        <v>8</v>
      </c>
      <c r="BG26" s="35">
        <v>7</v>
      </c>
      <c r="BH26" s="35">
        <v>8</v>
      </c>
      <c r="BI26" s="60">
        <f t="shared" si="7"/>
        <v>7.8999999999999995</v>
      </c>
      <c r="BJ26" s="43">
        <v>20</v>
      </c>
      <c r="BK26" s="1">
        <v>22</v>
      </c>
      <c r="BL26" s="2" t="s">
        <v>32</v>
      </c>
      <c r="BM26" s="2" t="s">
        <v>33</v>
      </c>
      <c r="BN26" s="2"/>
      <c r="BO26" s="35"/>
      <c r="BP26" s="35"/>
      <c r="BQ26" s="35"/>
      <c r="BR26" s="34">
        <f t="shared" si="0"/>
        <v>0</v>
      </c>
      <c r="BS26" s="56">
        <f t="shared" si="8"/>
        <v>7.94</v>
      </c>
      <c r="BT26" s="57" t="str">
        <f t="shared" si="9"/>
        <v>Kh¸</v>
      </c>
      <c r="BU26" s="15"/>
    </row>
    <row r="27" spans="1:73" ht="12.75">
      <c r="A27" s="43">
        <v>21</v>
      </c>
      <c r="B27" s="1">
        <v>23</v>
      </c>
      <c r="C27" s="2" t="s">
        <v>34</v>
      </c>
      <c r="D27" s="2" t="s">
        <v>35</v>
      </c>
      <c r="E27" s="2"/>
      <c r="F27" s="2">
        <v>9</v>
      </c>
      <c r="G27" s="2">
        <v>8</v>
      </c>
      <c r="H27" s="2">
        <v>7</v>
      </c>
      <c r="I27" s="33">
        <v>10</v>
      </c>
      <c r="J27" s="34">
        <f t="shared" si="10"/>
        <v>9.4</v>
      </c>
      <c r="K27" s="35">
        <v>8</v>
      </c>
      <c r="L27" s="35">
        <v>7</v>
      </c>
      <c r="M27" s="35">
        <v>8</v>
      </c>
      <c r="N27" s="35">
        <v>7</v>
      </c>
      <c r="O27" s="12">
        <v>8</v>
      </c>
      <c r="P27" s="60">
        <f t="shared" si="1"/>
        <v>7.85</v>
      </c>
      <c r="Q27" s="43">
        <v>21</v>
      </c>
      <c r="R27" s="1">
        <v>23</v>
      </c>
      <c r="S27" s="2" t="s">
        <v>34</v>
      </c>
      <c r="T27" s="2" t="s">
        <v>35</v>
      </c>
      <c r="U27" s="2"/>
      <c r="V27" s="35">
        <v>8</v>
      </c>
      <c r="W27" s="35">
        <v>7</v>
      </c>
      <c r="X27" s="35">
        <v>7</v>
      </c>
      <c r="Y27" s="34">
        <f t="shared" si="2"/>
        <v>7.1499999999999995</v>
      </c>
      <c r="Z27" s="35">
        <v>7</v>
      </c>
      <c r="AA27" s="35">
        <v>8</v>
      </c>
      <c r="AB27" s="35">
        <v>9</v>
      </c>
      <c r="AC27" s="35">
        <v>9</v>
      </c>
      <c r="AD27" s="60">
        <f t="shared" si="3"/>
        <v>8.7</v>
      </c>
      <c r="AE27" s="43">
        <v>21</v>
      </c>
      <c r="AF27" s="1">
        <v>23</v>
      </c>
      <c r="AG27" s="2" t="s">
        <v>34</v>
      </c>
      <c r="AH27" s="2" t="s">
        <v>35</v>
      </c>
      <c r="AI27" s="2"/>
      <c r="AJ27" s="35">
        <v>8</v>
      </c>
      <c r="AK27" s="35">
        <v>8</v>
      </c>
      <c r="AL27" s="35">
        <v>8</v>
      </c>
      <c r="AM27" s="35">
        <v>9</v>
      </c>
      <c r="AN27" s="34">
        <f t="shared" si="4"/>
        <v>8.7</v>
      </c>
      <c r="AO27" s="35">
        <v>7</v>
      </c>
      <c r="AP27" s="35">
        <v>9</v>
      </c>
      <c r="AQ27" s="35">
        <v>9</v>
      </c>
      <c r="AR27" s="35">
        <v>10</v>
      </c>
      <c r="AS27" s="60">
        <f t="shared" si="5"/>
        <v>9.5</v>
      </c>
      <c r="AT27" s="43">
        <v>21</v>
      </c>
      <c r="AU27" s="1">
        <v>23</v>
      </c>
      <c r="AV27" s="2" t="s">
        <v>34</v>
      </c>
      <c r="AW27" s="2" t="s">
        <v>35</v>
      </c>
      <c r="AX27" s="2"/>
      <c r="AY27" s="35">
        <v>7</v>
      </c>
      <c r="AZ27" s="35">
        <v>7</v>
      </c>
      <c r="BA27" s="35">
        <v>7</v>
      </c>
      <c r="BB27" s="35">
        <v>7</v>
      </c>
      <c r="BC27" s="35">
        <v>8</v>
      </c>
      <c r="BD27" s="34">
        <f t="shared" si="6"/>
        <v>7.699999999999999</v>
      </c>
      <c r="BE27" s="35">
        <v>9</v>
      </c>
      <c r="BF27" s="35">
        <v>8</v>
      </c>
      <c r="BG27" s="35">
        <v>7</v>
      </c>
      <c r="BH27" s="35">
        <v>9</v>
      </c>
      <c r="BI27" s="60">
        <f t="shared" si="7"/>
        <v>8.7</v>
      </c>
      <c r="BJ27" s="43">
        <v>21</v>
      </c>
      <c r="BK27" s="1">
        <v>23</v>
      </c>
      <c r="BL27" s="2" t="s">
        <v>34</v>
      </c>
      <c r="BM27" s="2" t="s">
        <v>35</v>
      </c>
      <c r="BN27" s="2"/>
      <c r="BO27" s="35"/>
      <c r="BP27" s="35"/>
      <c r="BQ27" s="35"/>
      <c r="BR27" s="34">
        <f t="shared" si="0"/>
        <v>0</v>
      </c>
      <c r="BS27" s="56">
        <f t="shared" si="8"/>
        <v>8.46</v>
      </c>
      <c r="BT27" s="57" t="str">
        <f t="shared" si="9"/>
        <v>Giái</v>
      </c>
      <c r="BU27" s="15"/>
    </row>
    <row r="28" spans="1:73" ht="12.75">
      <c r="A28" s="43">
        <v>22</v>
      </c>
      <c r="B28" s="1">
        <v>24</v>
      </c>
      <c r="C28" s="2" t="s">
        <v>9</v>
      </c>
      <c r="D28" s="2" t="s">
        <v>37</v>
      </c>
      <c r="E28" s="2"/>
      <c r="F28" s="2">
        <v>8</v>
      </c>
      <c r="G28" s="2">
        <v>7</v>
      </c>
      <c r="H28" s="2">
        <v>7</v>
      </c>
      <c r="I28" s="33">
        <v>8</v>
      </c>
      <c r="J28" s="34">
        <f t="shared" si="10"/>
        <v>7.799999999999999</v>
      </c>
      <c r="K28" s="35">
        <v>8</v>
      </c>
      <c r="L28" s="35">
        <v>8</v>
      </c>
      <c r="M28" s="35">
        <v>7</v>
      </c>
      <c r="N28" s="35">
        <v>8</v>
      </c>
      <c r="O28" s="12">
        <v>7</v>
      </c>
      <c r="P28" s="60">
        <f t="shared" si="1"/>
        <v>7.225</v>
      </c>
      <c r="Q28" s="43">
        <v>22</v>
      </c>
      <c r="R28" s="1">
        <v>24</v>
      </c>
      <c r="S28" s="2" t="s">
        <v>9</v>
      </c>
      <c r="T28" s="2" t="s">
        <v>37</v>
      </c>
      <c r="U28" s="2"/>
      <c r="V28" s="35">
        <v>7</v>
      </c>
      <c r="W28" s="35">
        <v>7</v>
      </c>
      <c r="X28" s="35">
        <v>7</v>
      </c>
      <c r="Y28" s="34">
        <f t="shared" si="2"/>
        <v>7</v>
      </c>
      <c r="Z28" s="35">
        <v>6</v>
      </c>
      <c r="AA28" s="35">
        <v>7</v>
      </c>
      <c r="AB28" s="35">
        <v>5</v>
      </c>
      <c r="AC28" s="35">
        <v>7</v>
      </c>
      <c r="AD28" s="60">
        <f t="shared" si="3"/>
        <v>6.699999999999999</v>
      </c>
      <c r="AE28" s="43">
        <v>22</v>
      </c>
      <c r="AF28" s="1">
        <v>24</v>
      </c>
      <c r="AG28" s="2" t="s">
        <v>9</v>
      </c>
      <c r="AH28" s="2" t="s">
        <v>37</v>
      </c>
      <c r="AI28" s="2"/>
      <c r="AJ28" s="35">
        <v>7</v>
      </c>
      <c r="AK28" s="35">
        <v>8</v>
      </c>
      <c r="AL28" s="35">
        <v>6</v>
      </c>
      <c r="AM28" s="35">
        <v>7</v>
      </c>
      <c r="AN28" s="34">
        <f t="shared" si="4"/>
        <v>7</v>
      </c>
      <c r="AO28" s="35">
        <v>5</v>
      </c>
      <c r="AP28" s="35">
        <v>7</v>
      </c>
      <c r="AQ28" s="35">
        <v>8</v>
      </c>
      <c r="AR28" s="35">
        <v>7</v>
      </c>
      <c r="AS28" s="60">
        <f t="shared" si="5"/>
        <v>6.8999999999999995</v>
      </c>
      <c r="AT28" s="43">
        <v>22</v>
      </c>
      <c r="AU28" s="1">
        <v>24</v>
      </c>
      <c r="AV28" s="2" t="s">
        <v>9</v>
      </c>
      <c r="AW28" s="2" t="s">
        <v>37</v>
      </c>
      <c r="AX28" s="2"/>
      <c r="AY28" s="35">
        <v>6</v>
      </c>
      <c r="AZ28" s="35">
        <v>6</v>
      </c>
      <c r="BA28" s="35">
        <v>6</v>
      </c>
      <c r="BB28" s="35">
        <v>7</v>
      </c>
      <c r="BC28" s="35">
        <v>7</v>
      </c>
      <c r="BD28" s="34">
        <f t="shared" si="6"/>
        <v>6.7749999999999995</v>
      </c>
      <c r="BE28" s="35">
        <v>8</v>
      </c>
      <c r="BF28" s="35">
        <v>7</v>
      </c>
      <c r="BG28" s="35">
        <v>7</v>
      </c>
      <c r="BH28" s="35">
        <v>9</v>
      </c>
      <c r="BI28" s="60">
        <f t="shared" si="7"/>
        <v>8.5</v>
      </c>
      <c r="BJ28" s="43">
        <v>22</v>
      </c>
      <c r="BK28" s="1">
        <v>24</v>
      </c>
      <c r="BL28" s="2" t="s">
        <v>9</v>
      </c>
      <c r="BM28" s="2" t="s">
        <v>37</v>
      </c>
      <c r="BN28" s="2"/>
      <c r="BO28" s="35"/>
      <c r="BP28" s="35"/>
      <c r="BQ28" s="35"/>
      <c r="BR28" s="34">
        <f t="shared" si="0"/>
        <v>0</v>
      </c>
      <c r="BS28" s="56">
        <f t="shared" si="8"/>
        <v>7.23</v>
      </c>
      <c r="BT28" s="57" t="str">
        <f t="shared" si="9"/>
        <v>Kh¸</v>
      </c>
      <c r="BU28" s="15"/>
    </row>
    <row r="29" spans="1:73" ht="12.75">
      <c r="A29" s="43">
        <v>23</v>
      </c>
      <c r="B29" s="1">
        <v>25</v>
      </c>
      <c r="C29" s="2" t="s">
        <v>38</v>
      </c>
      <c r="D29" s="2" t="s">
        <v>30</v>
      </c>
      <c r="E29" s="2"/>
      <c r="F29" s="2">
        <v>7</v>
      </c>
      <c r="G29" s="2">
        <v>8</v>
      </c>
      <c r="H29" s="2">
        <v>7</v>
      </c>
      <c r="I29" s="33">
        <v>7</v>
      </c>
      <c r="J29" s="34">
        <f t="shared" si="10"/>
        <v>7.1</v>
      </c>
      <c r="K29" s="35">
        <v>8</v>
      </c>
      <c r="L29" s="35">
        <v>7</v>
      </c>
      <c r="M29" s="35">
        <v>7</v>
      </c>
      <c r="N29" s="35">
        <v>8</v>
      </c>
      <c r="O29" s="12">
        <v>6</v>
      </c>
      <c r="P29" s="60">
        <f t="shared" si="1"/>
        <v>6.449999999999999</v>
      </c>
      <c r="Q29" s="43">
        <v>23</v>
      </c>
      <c r="R29" s="1">
        <v>25</v>
      </c>
      <c r="S29" s="2" t="s">
        <v>38</v>
      </c>
      <c r="T29" s="2" t="s">
        <v>30</v>
      </c>
      <c r="U29" s="2"/>
      <c r="V29" s="35">
        <v>7</v>
      </c>
      <c r="W29" s="35">
        <v>7</v>
      </c>
      <c r="X29" s="35">
        <v>7</v>
      </c>
      <c r="Y29" s="34">
        <f t="shared" si="2"/>
        <v>7</v>
      </c>
      <c r="Z29" s="35">
        <v>6</v>
      </c>
      <c r="AA29" s="35">
        <v>8</v>
      </c>
      <c r="AB29" s="35">
        <v>7</v>
      </c>
      <c r="AC29" s="35">
        <v>7</v>
      </c>
      <c r="AD29" s="60">
        <f t="shared" si="3"/>
        <v>7</v>
      </c>
      <c r="AE29" s="43">
        <v>23</v>
      </c>
      <c r="AF29" s="1">
        <v>25</v>
      </c>
      <c r="AG29" s="2" t="s">
        <v>38</v>
      </c>
      <c r="AH29" s="2" t="s">
        <v>30</v>
      </c>
      <c r="AI29" s="2"/>
      <c r="AJ29" s="35">
        <v>7</v>
      </c>
      <c r="AK29" s="35">
        <v>8</v>
      </c>
      <c r="AL29" s="35">
        <v>8</v>
      </c>
      <c r="AM29" s="35">
        <v>7</v>
      </c>
      <c r="AN29" s="34">
        <f t="shared" si="4"/>
        <v>7.199999999999999</v>
      </c>
      <c r="AO29" s="35">
        <v>3</v>
      </c>
      <c r="AP29" s="35">
        <v>7</v>
      </c>
      <c r="AQ29" s="35">
        <v>8</v>
      </c>
      <c r="AR29" s="35">
        <v>6</v>
      </c>
      <c r="AS29" s="60">
        <f t="shared" si="5"/>
        <v>5.999999999999999</v>
      </c>
      <c r="AT29" s="43">
        <v>23</v>
      </c>
      <c r="AU29" s="1">
        <v>25</v>
      </c>
      <c r="AV29" s="2" t="s">
        <v>38</v>
      </c>
      <c r="AW29" s="2" t="s">
        <v>30</v>
      </c>
      <c r="AX29" s="2"/>
      <c r="AY29" s="35">
        <v>5</v>
      </c>
      <c r="AZ29" s="35">
        <v>7</v>
      </c>
      <c r="BA29" s="35">
        <v>6</v>
      </c>
      <c r="BB29" s="35">
        <v>6</v>
      </c>
      <c r="BC29" s="35">
        <v>6</v>
      </c>
      <c r="BD29" s="34">
        <f t="shared" si="6"/>
        <v>5.999999999999999</v>
      </c>
      <c r="BE29" s="35">
        <v>5</v>
      </c>
      <c r="BF29" s="35">
        <v>7</v>
      </c>
      <c r="BG29" s="35">
        <v>7</v>
      </c>
      <c r="BH29" s="35">
        <v>7</v>
      </c>
      <c r="BI29" s="60">
        <f t="shared" si="7"/>
        <v>6.799999999999999</v>
      </c>
      <c r="BJ29" s="43">
        <v>23</v>
      </c>
      <c r="BK29" s="1">
        <v>25</v>
      </c>
      <c r="BL29" s="2" t="s">
        <v>38</v>
      </c>
      <c r="BM29" s="2" t="s">
        <v>30</v>
      </c>
      <c r="BN29" s="2"/>
      <c r="BO29" s="35"/>
      <c r="BP29" s="35"/>
      <c r="BQ29" s="35"/>
      <c r="BR29" s="34">
        <f t="shared" si="0"/>
        <v>0</v>
      </c>
      <c r="BS29" s="56">
        <f t="shared" si="8"/>
        <v>6.64</v>
      </c>
      <c r="BT29" s="57" t="str">
        <f t="shared" si="9"/>
        <v>TB Kh¸</v>
      </c>
      <c r="BU29" s="15"/>
    </row>
    <row r="30" spans="1:73" ht="12.75">
      <c r="A30" s="43">
        <v>24</v>
      </c>
      <c r="B30" s="1">
        <v>26</v>
      </c>
      <c r="C30" s="2" t="s">
        <v>39</v>
      </c>
      <c r="D30" s="2" t="s">
        <v>40</v>
      </c>
      <c r="E30" s="2"/>
      <c r="F30" s="2">
        <v>8</v>
      </c>
      <c r="G30" s="2">
        <v>7</v>
      </c>
      <c r="H30" s="2">
        <v>7</v>
      </c>
      <c r="I30" s="33">
        <v>8</v>
      </c>
      <c r="J30" s="34">
        <f t="shared" si="10"/>
        <v>7.799999999999999</v>
      </c>
      <c r="K30" s="35">
        <v>7</v>
      </c>
      <c r="L30" s="35">
        <v>8</v>
      </c>
      <c r="M30" s="35">
        <v>8</v>
      </c>
      <c r="N30" s="35">
        <v>7</v>
      </c>
      <c r="O30" s="12">
        <v>8</v>
      </c>
      <c r="P30" s="60">
        <f t="shared" si="1"/>
        <v>7.85</v>
      </c>
      <c r="Q30" s="43">
        <v>24</v>
      </c>
      <c r="R30" s="1">
        <v>26</v>
      </c>
      <c r="S30" s="2" t="s">
        <v>39</v>
      </c>
      <c r="T30" s="2" t="s">
        <v>40</v>
      </c>
      <c r="U30" s="2"/>
      <c r="V30" s="35">
        <v>7</v>
      </c>
      <c r="W30" s="35">
        <v>7</v>
      </c>
      <c r="X30" s="35">
        <v>8</v>
      </c>
      <c r="Y30" s="34">
        <f t="shared" si="2"/>
        <v>7.699999999999999</v>
      </c>
      <c r="Z30" s="35">
        <v>8</v>
      </c>
      <c r="AA30" s="35">
        <v>8</v>
      </c>
      <c r="AB30" s="35">
        <v>7</v>
      </c>
      <c r="AC30" s="35">
        <v>9</v>
      </c>
      <c r="AD30" s="60">
        <f t="shared" si="3"/>
        <v>8.6</v>
      </c>
      <c r="AE30" s="43">
        <v>24</v>
      </c>
      <c r="AF30" s="1">
        <v>26</v>
      </c>
      <c r="AG30" s="2" t="s">
        <v>39</v>
      </c>
      <c r="AH30" s="2" t="s">
        <v>40</v>
      </c>
      <c r="AI30" s="2"/>
      <c r="AJ30" s="35">
        <v>7</v>
      </c>
      <c r="AK30" s="35">
        <v>8</v>
      </c>
      <c r="AL30" s="35">
        <v>8</v>
      </c>
      <c r="AM30" s="35">
        <v>8</v>
      </c>
      <c r="AN30" s="34">
        <f t="shared" si="4"/>
        <v>7.8999999999999995</v>
      </c>
      <c r="AO30" s="35">
        <v>5</v>
      </c>
      <c r="AP30" s="35">
        <v>6</v>
      </c>
      <c r="AQ30" s="35">
        <v>6</v>
      </c>
      <c r="AR30" s="35">
        <v>8</v>
      </c>
      <c r="AS30" s="60">
        <f t="shared" si="5"/>
        <v>7.3</v>
      </c>
      <c r="AT30" s="43">
        <v>24</v>
      </c>
      <c r="AU30" s="1">
        <v>26</v>
      </c>
      <c r="AV30" s="2" t="s">
        <v>39</v>
      </c>
      <c r="AW30" s="2" t="s">
        <v>40</v>
      </c>
      <c r="AX30" s="2"/>
      <c r="AY30" s="35">
        <v>5</v>
      </c>
      <c r="AZ30" s="35">
        <v>7</v>
      </c>
      <c r="BA30" s="35">
        <v>7</v>
      </c>
      <c r="BB30" s="35">
        <v>6</v>
      </c>
      <c r="BC30" s="35">
        <v>5</v>
      </c>
      <c r="BD30" s="34">
        <f t="shared" si="6"/>
        <v>5.375</v>
      </c>
      <c r="BE30" s="35">
        <v>8</v>
      </c>
      <c r="BF30" s="35">
        <v>8</v>
      </c>
      <c r="BG30" s="35">
        <v>8</v>
      </c>
      <c r="BH30" s="35">
        <v>7</v>
      </c>
      <c r="BI30" s="60">
        <f t="shared" si="7"/>
        <v>7.299999999999999</v>
      </c>
      <c r="BJ30" s="43">
        <v>24</v>
      </c>
      <c r="BK30" s="1">
        <v>26</v>
      </c>
      <c r="BL30" s="2" t="s">
        <v>39</v>
      </c>
      <c r="BM30" s="2" t="s">
        <v>40</v>
      </c>
      <c r="BN30" s="2"/>
      <c r="BO30" s="35"/>
      <c r="BP30" s="35"/>
      <c r="BQ30" s="35"/>
      <c r="BR30" s="34">
        <f t="shared" si="0"/>
        <v>0</v>
      </c>
      <c r="BS30" s="56">
        <f t="shared" si="8"/>
        <v>7.4</v>
      </c>
      <c r="BT30" s="57" t="str">
        <f t="shared" si="9"/>
        <v>Kh¸</v>
      </c>
      <c r="BU30" s="15"/>
    </row>
    <row r="31" spans="1:73" ht="12.75">
      <c r="A31" s="43">
        <v>25</v>
      </c>
      <c r="B31" s="1">
        <v>27</v>
      </c>
      <c r="C31" s="2" t="s">
        <v>41</v>
      </c>
      <c r="D31" s="2" t="s">
        <v>42</v>
      </c>
      <c r="E31" s="2"/>
      <c r="F31" s="2">
        <v>8</v>
      </c>
      <c r="G31" s="2">
        <v>7</v>
      </c>
      <c r="H31" s="2">
        <v>8</v>
      </c>
      <c r="I31" s="33">
        <v>9</v>
      </c>
      <c r="J31" s="34">
        <f t="shared" si="10"/>
        <v>8.6</v>
      </c>
      <c r="K31" s="35">
        <v>8</v>
      </c>
      <c r="L31" s="35">
        <v>7</v>
      </c>
      <c r="M31" s="35">
        <v>7</v>
      </c>
      <c r="N31" s="35">
        <v>7</v>
      </c>
      <c r="O31" s="12">
        <v>8</v>
      </c>
      <c r="P31" s="60">
        <f t="shared" si="1"/>
        <v>7.7749999999999995</v>
      </c>
      <c r="Q31" s="43">
        <v>25</v>
      </c>
      <c r="R31" s="1">
        <v>27</v>
      </c>
      <c r="S31" s="2" t="s">
        <v>41</v>
      </c>
      <c r="T31" s="2" t="s">
        <v>42</v>
      </c>
      <c r="U31" s="2"/>
      <c r="V31" s="35">
        <v>8</v>
      </c>
      <c r="W31" s="35">
        <v>8</v>
      </c>
      <c r="X31" s="35">
        <v>8</v>
      </c>
      <c r="Y31" s="34">
        <f t="shared" si="2"/>
        <v>8</v>
      </c>
      <c r="Z31" s="35">
        <v>8</v>
      </c>
      <c r="AA31" s="35">
        <v>7</v>
      </c>
      <c r="AB31" s="35">
        <v>6</v>
      </c>
      <c r="AC31" s="35">
        <v>8</v>
      </c>
      <c r="AD31" s="60">
        <f t="shared" si="3"/>
        <v>7.699999999999999</v>
      </c>
      <c r="AE31" s="43">
        <v>25</v>
      </c>
      <c r="AF31" s="1">
        <v>27</v>
      </c>
      <c r="AG31" s="2" t="s">
        <v>41</v>
      </c>
      <c r="AH31" s="2" t="s">
        <v>42</v>
      </c>
      <c r="AI31" s="2"/>
      <c r="AJ31" s="35">
        <v>8</v>
      </c>
      <c r="AK31" s="35">
        <v>8</v>
      </c>
      <c r="AL31" s="35">
        <v>8</v>
      </c>
      <c r="AM31" s="35">
        <v>8</v>
      </c>
      <c r="AN31" s="34">
        <f t="shared" si="4"/>
        <v>8</v>
      </c>
      <c r="AO31" s="35">
        <v>6</v>
      </c>
      <c r="AP31" s="35">
        <v>8</v>
      </c>
      <c r="AQ31" s="35">
        <v>7</v>
      </c>
      <c r="AR31" s="35">
        <v>7</v>
      </c>
      <c r="AS31" s="60">
        <f t="shared" si="5"/>
        <v>7</v>
      </c>
      <c r="AT31" s="43">
        <v>25</v>
      </c>
      <c r="AU31" s="1">
        <v>27</v>
      </c>
      <c r="AV31" s="2" t="s">
        <v>41</v>
      </c>
      <c r="AW31" s="2" t="s">
        <v>42</v>
      </c>
      <c r="AX31" s="2"/>
      <c r="AY31" s="35">
        <v>5</v>
      </c>
      <c r="AZ31" s="35">
        <v>6</v>
      </c>
      <c r="BA31" s="35">
        <v>7</v>
      </c>
      <c r="BB31" s="35">
        <v>7</v>
      </c>
      <c r="BC31" s="35">
        <v>6</v>
      </c>
      <c r="BD31" s="34">
        <f t="shared" si="6"/>
        <v>6.074999999999999</v>
      </c>
      <c r="BE31" s="35">
        <v>8</v>
      </c>
      <c r="BF31" s="35">
        <v>7</v>
      </c>
      <c r="BG31" s="35">
        <v>7</v>
      </c>
      <c r="BH31" s="35">
        <v>9</v>
      </c>
      <c r="BI31" s="60">
        <f t="shared" si="7"/>
        <v>8.5</v>
      </c>
      <c r="BJ31" s="43">
        <v>25</v>
      </c>
      <c r="BK31" s="1">
        <v>27</v>
      </c>
      <c r="BL31" s="2" t="s">
        <v>41</v>
      </c>
      <c r="BM31" s="2" t="s">
        <v>42</v>
      </c>
      <c r="BN31" s="2"/>
      <c r="BO31" s="35"/>
      <c r="BP31" s="35"/>
      <c r="BQ31" s="35"/>
      <c r="BR31" s="34">
        <f t="shared" si="0"/>
        <v>0</v>
      </c>
      <c r="BS31" s="56">
        <f t="shared" si="8"/>
        <v>7.63</v>
      </c>
      <c r="BT31" s="57" t="str">
        <f t="shared" si="9"/>
        <v>Kh¸</v>
      </c>
      <c r="BU31" s="15"/>
    </row>
    <row r="32" spans="1:73" ht="12.75">
      <c r="A32" s="43">
        <v>26</v>
      </c>
      <c r="B32" s="1">
        <v>28</v>
      </c>
      <c r="C32" s="2" t="s">
        <v>36</v>
      </c>
      <c r="D32" s="2" t="s">
        <v>42</v>
      </c>
      <c r="E32" s="2"/>
      <c r="F32" s="2">
        <v>8</v>
      </c>
      <c r="G32" s="2">
        <v>7</v>
      </c>
      <c r="H32" s="2">
        <v>7</v>
      </c>
      <c r="I32" s="33">
        <v>7</v>
      </c>
      <c r="J32" s="34">
        <f t="shared" si="10"/>
        <v>7.1</v>
      </c>
      <c r="K32" s="35">
        <v>8</v>
      </c>
      <c r="L32" s="35">
        <v>8</v>
      </c>
      <c r="M32" s="35">
        <v>7</v>
      </c>
      <c r="N32" s="35">
        <v>6</v>
      </c>
      <c r="O32" s="12">
        <v>7</v>
      </c>
      <c r="P32" s="60">
        <f t="shared" si="1"/>
        <v>7.074999999999999</v>
      </c>
      <c r="Q32" s="43">
        <v>26</v>
      </c>
      <c r="R32" s="1">
        <v>28</v>
      </c>
      <c r="S32" s="2" t="s">
        <v>36</v>
      </c>
      <c r="T32" s="2" t="s">
        <v>42</v>
      </c>
      <c r="U32" s="2"/>
      <c r="V32" s="35">
        <v>7</v>
      </c>
      <c r="W32" s="35">
        <v>7</v>
      </c>
      <c r="X32" s="35">
        <v>6</v>
      </c>
      <c r="Y32" s="34">
        <f t="shared" si="2"/>
        <v>6.299999999999999</v>
      </c>
      <c r="Z32" s="35">
        <v>6</v>
      </c>
      <c r="AA32" s="35">
        <v>7</v>
      </c>
      <c r="AB32" s="35">
        <v>5</v>
      </c>
      <c r="AC32" s="35">
        <v>6</v>
      </c>
      <c r="AD32" s="60">
        <f t="shared" si="3"/>
        <v>5.999999999999999</v>
      </c>
      <c r="AE32" s="43">
        <v>26</v>
      </c>
      <c r="AF32" s="1">
        <v>28</v>
      </c>
      <c r="AG32" s="2" t="s">
        <v>36</v>
      </c>
      <c r="AH32" s="2" t="s">
        <v>42</v>
      </c>
      <c r="AI32" s="2"/>
      <c r="AJ32" s="35">
        <v>7</v>
      </c>
      <c r="AK32" s="35">
        <v>6</v>
      </c>
      <c r="AL32" s="35">
        <v>8</v>
      </c>
      <c r="AM32" s="35">
        <v>6</v>
      </c>
      <c r="AN32" s="34">
        <f t="shared" si="4"/>
        <v>6.299999999999999</v>
      </c>
      <c r="AO32" s="35">
        <v>5</v>
      </c>
      <c r="AP32" s="35">
        <v>6</v>
      </c>
      <c r="AQ32" s="35">
        <v>8</v>
      </c>
      <c r="AR32" s="92">
        <v>3</v>
      </c>
      <c r="AS32" s="93">
        <f t="shared" si="5"/>
        <v>3.9999999999999996</v>
      </c>
      <c r="AT32" s="43">
        <v>26</v>
      </c>
      <c r="AU32" s="1">
        <v>28</v>
      </c>
      <c r="AV32" s="2" t="s">
        <v>36</v>
      </c>
      <c r="AW32" s="2" t="s">
        <v>42</v>
      </c>
      <c r="AX32" s="2"/>
      <c r="AY32" s="35">
        <v>6</v>
      </c>
      <c r="AZ32" s="35">
        <v>6</v>
      </c>
      <c r="BA32" s="35">
        <v>7</v>
      </c>
      <c r="BB32" s="35">
        <v>7</v>
      </c>
      <c r="BC32" s="107">
        <v>4</v>
      </c>
      <c r="BD32" s="34">
        <f t="shared" si="6"/>
        <v>4.75</v>
      </c>
      <c r="BE32" s="35">
        <v>7</v>
      </c>
      <c r="BF32" s="35">
        <v>7</v>
      </c>
      <c r="BG32" s="35">
        <v>7</v>
      </c>
      <c r="BH32" s="35">
        <v>7</v>
      </c>
      <c r="BI32" s="60">
        <f t="shared" si="7"/>
        <v>7</v>
      </c>
      <c r="BJ32" s="43">
        <v>26</v>
      </c>
      <c r="BK32" s="1">
        <v>28</v>
      </c>
      <c r="BL32" s="2" t="s">
        <v>36</v>
      </c>
      <c r="BM32" s="2" t="s">
        <v>42</v>
      </c>
      <c r="BN32" s="2"/>
      <c r="BO32" s="35"/>
      <c r="BP32" s="35"/>
      <c r="BQ32" s="35"/>
      <c r="BR32" s="34">
        <f t="shared" si="0"/>
        <v>0</v>
      </c>
      <c r="BS32" s="56">
        <f t="shared" si="8"/>
        <v>6.04</v>
      </c>
      <c r="BT32" s="57" t="str">
        <f t="shared" si="9"/>
        <v>TB Kh¸</v>
      </c>
      <c r="BU32" s="15"/>
    </row>
    <row r="33" spans="1:73" ht="12.75">
      <c r="A33" s="43">
        <v>27</v>
      </c>
      <c r="B33" s="1">
        <v>29</v>
      </c>
      <c r="C33" s="2" t="s">
        <v>43</v>
      </c>
      <c r="D33" s="2" t="s">
        <v>42</v>
      </c>
      <c r="E33" s="2"/>
      <c r="F33" s="2">
        <v>7</v>
      </c>
      <c r="G33" s="2">
        <v>8</v>
      </c>
      <c r="H33" s="2">
        <v>7</v>
      </c>
      <c r="I33" s="33">
        <v>10</v>
      </c>
      <c r="J33" s="34">
        <f t="shared" si="10"/>
        <v>9.2</v>
      </c>
      <c r="K33" s="35">
        <v>8</v>
      </c>
      <c r="L33" s="35">
        <v>7</v>
      </c>
      <c r="M33" s="35">
        <v>8</v>
      </c>
      <c r="N33" s="35">
        <v>8</v>
      </c>
      <c r="O33" s="12">
        <v>8</v>
      </c>
      <c r="P33" s="60">
        <f t="shared" si="1"/>
        <v>7.924999999999999</v>
      </c>
      <c r="Q33" s="43">
        <v>27</v>
      </c>
      <c r="R33" s="1">
        <v>29</v>
      </c>
      <c r="S33" s="2" t="s">
        <v>43</v>
      </c>
      <c r="T33" s="2" t="s">
        <v>42</v>
      </c>
      <c r="U33" s="2"/>
      <c r="V33" s="35">
        <v>7</v>
      </c>
      <c r="W33" s="35">
        <v>7</v>
      </c>
      <c r="X33" s="35">
        <v>8</v>
      </c>
      <c r="Y33" s="34">
        <f t="shared" si="2"/>
        <v>7.699999999999999</v>
      </c>
      <c r="Z33" s="35">
        <v>7</v>
      </c>
      <c r="AA33" s="35">
        <v>7</v>
      </c>
      <c r="AB33" s="35">
        <v>5</v>
      </c>
      <c r="AC33" s="35">
        <v>8</v>
      </c>
      <c r="AD33" s="60">
        <f t="shared" si="3"/>
        <v>7.5</v>
      </c>
      <c r="AE33" s="43">
        <v>27</v>
      </c>
      <c r="AF33" s="1">
        <v>29</v>
      </c>
      <c r="AG33" s="2" t="s">
        <v>43</v>
      </c>
      <c r="AH33" s="2" t="s">
        <v>42</v>
      </c>
      <c r="AI33" s="2"/>
      <c r="AJ33" s="35">
        <v>7</v>
      </c>
      <c r="AK33" s="35">
        <v>8</v>
      </c>
      <c r="AL33" s="35">
        <v>8</v>
      </c>
      <c r="AM33" s="35">
        <v>8</v>
      </c>
      <c r="AN33" s="34">
        <f t="shared" si="4"/>
        <v>7.8999999999999995</v>
      </c>
      <c r="AO33" s="35">
        <v>7</v>
      </c>
      <c r="AP33" s="35">
        <v>8</v>
      </c>
      <c r="AQ33" s="35">
        <v>7</v>
      </c>
      <c r="AR33" s="35">
        <v>7</v>
      </c>
      <c r="AS33" s="60">
        <f t="shared" si="5"/>
        <v>7.1</v>
      </c>
      <c r="AT33" s="43">
        <v>27</v>
      </c>
      <c r="AU33" s="1">
        <v>29</v>
      </c>
      <c r="AV33" s="2" t="s">
        <v>43</v>
      </c>
      <c r="AW33" s="2" t="s">
        <v>42</v>
      </c>
      <c r="AX33" s="2"/>
      <c r="AY33" s="35">
        <v>7</v>
      </c>
      <c r="AZ33" s="35">
        <v>7</v>
      </c>
      <c r="BA33" s="35">
        <v>7</v>
      </c>
      <c r="BB33" s="35">
        <v>7</v>
      </c>
      <c r="BC33" s="35">
        <v>7</v>
      </c>
      <c r="BD33" s="34">
        <f t="shared" si="6"/>
        <v>7</v>
      </c>
      <c r="BE33" s="35">
        <v>7</v>
      </c>
      <c r="BF33" s="35">
        <v>7</v>
      </c>
      <c r="BG33" s="35">
        <v>7</v>
      </c>
      <c r="BH33" s="35">
        <v>8</v>
      </c>
      <c r="BI33" s="60">
        <f t="shared" si="7"/>
        <v>7.699999999999999</v>
      </c>
      <c r="BJ33" s="43">
        <v>27</v>
      </c>
      <c r="BK33" s="1">
        <v>29</v>
      </c>
      <c r="BL33" s="2" t="s">
        <v>43</v>
      </c>
      <c r="BM33" s="2" t="s">
        <v>42</v>
      </c>
      <c r="BN33" s="2"/>
      <c r="BO33" s="35"/>
      <c r="BP33" s="35"/>
      <c r="BQ33" s="35"/>
      <c r="BR33" s="34">
        <f t="shared" si="0"/>
        <v>0</v>
      </c>
      <c r="BS33" s="56">
        <f t="shared" si="8"/>
        <v>7.73</v>
      </c>
      <c r="BT33" s="57" t="str">
        <f t="shared" si="9"/>
        <v>Kh¸</v>
      </c>
      <c r="BU33" s="15"/>
    </row>
    <row r="34" spans="1:73" ht="12.75">
      <c r="A34" s="43">
        <v>28</v>
      </c>
      <c r="B34" s="1">
        <v>31</v>
      </c>
      <c r="C34" s="2" t="s">
        <v>17</v>
      </c>
      <c r="D34" s="2" t="s">
        <v>44</v>
      </c>
      <c r="E34" s="2"/>
      <c r="F34" s="2">
        <v>7</v>
      </c>
      <c r="G34" s="2">
        <v>7</v>
      </c>
      <c r="H34" s="2">
        <v>8</v>
      </c>
      <c r="I34" s="33">
        <v>9</v>
      </c>
      <c r="J34" s="34">
        <f t="shared" si="10"/>
        <v>8.5</v>
      </c>
      <c r="K34" s="35">
        <v>7</v>
      </c>
      <c r="L34" s="35">
        <v>6</v>
      </c>
      <c r="M34" s="35">
        <v>7</v>
      </c>
      <c r="N34" s="35">
        <v>7</v>
      </c>
      <c r="O34" s="12">
        <v>7</v>
      </c>
      <c r="P34" s="60">
        <f t="shared" si="1"/>
        <v>6.924999999999999</v>
      </c>
      <c r="Q34" s="43">
        <v>28</v>
      </c>
      <c r="R34" s="1">
        <v>31</v>
      </c>
      <c r="S34" s="2" t="s">
        <v>17</v>
      </c>
      <c r="T34" s="2" t="s">
        <v>44</v>
      </c>
      <c r="U34" s="2"/>
      <c r="V34" s="35">
        <v>8</v>
      </c>
      <c r="W34" s="35">
        <v>7</v>
      </c>
      <c r="X34" s="35">
        <v>7</v>
      </c>
      <c r="Y34" s="34">
        <f t="shared" si="2"/>
        <v>7.1499999999999995</v>
      </c>
      <c r="Z34" s="35">
        <v>7</v>
      </c>
      <c r="AA34" s="35">
        <v>8</v>
      </c>
      <c r="AB34" s="35">
        <v>7</v>
      </c>
      <c r="AC34" s="35">
        <v>7</v>
      </c>
      <c r="AD34" s="60">
        <f t="shared" si="3"/>
        <v>7.1</v>
      </c>
      <c r="AE34" s="43">
        <v>28</v>
      </c>
      <c r="AF34" s="1">
        <v>31</v>
      </c>
      <c r="AG34" s="2" t="s">
        <v>17</v>
      </c>
      <c r="AH34" s="2" t="s">
        <v>44</v>
      </c>
      <c r="AI34" s="2"/>
      <c r="AJ34" s="35">
        <v>7</v>
      </c>
      <c r="AK34" s="35">
        <v>8</v>
      </c>
      <c r="AL34" s="35">
        <v>7</v>
      </c>
      <c r="AM34" s="35">
        <v>7</v>
      </c>
      <c r="AN34" s="34">
        <f t="shared" si="4"/>
        <v>7.1</v>
      </c>
      <c r="AO34" s="35">
        <v>6</v>
      </c>
      <c r="AP34" s="35">
        <v>7</v>
      </c>
      <c r="AQ34" s="35">
        <v>7</v>
      </c>
      <c r="AR34" s="35">
        <v>6</v>
      </c>
      <c r="AS34" s="60">
        <f t="shared" si="5"/>
        <v>6.199999999999999</v>
      </c>
      <c r="AT34" s="43">
        <v>28</v>
      </c>
      <c r="AU34" s="1">
        <v>31</v>
      </c>
      <c r="AV34" s="2" t="s">
        <v>17</v>
      </c>
      <c r="AW34" s="2" t="s">
        <v>44</v>
      </c>
      <c r="AX34" s="2"/>
      <c r="AY34" s="35">
        <v>6</v>
      </c>
      <c r="AZ34" s="35">
        <v>5</v>
      </c>
      <c r="BA34" s="35">
        <v>6</v>
      </c>
      <c r="BB34" s="35">
        <v>6</v>
      </c>
      <c r="BC34" s="107">
        <v>4</v>
      </c>
      <c r="BD34" s="34">
        <f t="shared" si="6"/>
        <v>4.5249999999999995</v>
      </c>
      <c r="BE34" s="35">
        <v>5</v>
      </c>
      <c r="BF34" s="35">
        <v>7</v>
      </c>
      <c r="BG34" s="35">
        <v>9</v>
      </c>
      <c r="BH34" s="35">
        <v>7</v>
      </c>
      <c r="BI34" s="60">
        <f t="shared" si="7"/>
        <v>7</v>
      </c>
      <c r="BJ34" s="43">
        <v>28</v>
      </c>
      <c r="BK34" s="1">
        <v>31</v>
      </c>
      <c r="BL34" s="2" t="s">
        <v>17</v>
      </c>
      <c r="BM34" s="2" t="s">
        <v>44</v>
      </c>
      <c r="BN34" s="2"/>
      <c r="BO34" s="35"/>
      <c r="BP34" s="35"/>
      <c r="BQ34" s="35"/>
      <c r="BR34" s="34">
        <f t="shared" si="0"/>
        <v>0</v>
      </c>
      <c r="BS34" s="56">
        <f t="shared" si="8"/>
        <v>6.71</v>
      </c>
      <c r="BT34" s="57" t="str">
        <f t="shared" si="9"/>
        <v>TB Kh¸</v>
      </c>
      <c r="BU34" s="15"/>
    </row>
    <row r="35" spans="1:73" ht="12.75">
      <c r="A35" s="43">
        <v>29</v>
      </c>
      <c r="B35" s="1">
        <v>32</v>
      </c>
      <c r="C35" s="2" t="s">
        <v>45</v>
      </c>
      <c r="D35" s="2" t="s">
        <v>46</v>
      </c>
      <c r="E35" s="2"/>
      <c r="F35" s="2">
        <v>7</v>
      </c>
      <c r="G35" s="2">
        <v>7</v>
      </c>
      <c r="H35" s="35">
        <v>8</v>
      </c>
      <c r="I35" s="36">
        <v>8</v>
      </c>
      <c r="J35" s="34">
        <f t="shared" si="10"/>
        <v>7.799999999999999</v>
      </c>
      <c r="K35" s="35">
        <v>8</v>
      </c>
      <c r="L35" s="35">
        <v>7</v>
      </c>
      <c r="M35" s="35">
        <v>7</v>
      </c>
      <c r="N35" s="35">
        <v>6</v>
      </c>
      <c r="O35" s="12">
        <v>8</v>
      </c>
      <c r="P35" s="60">
        <f t="shared" si="1"/>
        <v>7.699999999999999</v>
      </c>
      <c r="Q35" s="43">
        <v>29</v>
      </c>
      <c r="R35" s="1">
        <v>32</v>
      </c>
      <c r="S35" s="2" t="s">
        <v>45</v>
      </c>
      <c r="T35" s="2" t="s">
        <v>46</v>
      </c>
      <c r="U35" s="2"/>
      <c r="V35" s="35">
        <v>7</v>
      </c>
      <c r="W35" s="35">
        <v>8</v>
      </c>
      <c r="X35" s="35">
        <v>7</v>
      </c>
      <c r="Y35" s="34">
        <f t="shared" si="2"/>
        <v>7.1499999999999995</v>
      </c>
      <c r="Z35" s="35">
        <v>7</v>
      </c>
      <c r="AA35" s="35">
        <v>7</v>
      </c>
      <c r="AB35" s="35">
        <v>6</v>
      </c>
      <c r="AC35" s="35">
        <v>8</v>
      </c>
      <c r="AD35" s="60">
        <f t="shared" si="3"/>
        <v>7.6</v>
      </c>
      <c r="AE35" s="43">
        <v>29</v>
      </c>
      <c r="AF35" s="1">
        <v>32</v>
      </c>
      <c r="AG35" s="2" t="s">
        <v>45</v>
      </c>
      <c r="AH35" s="2" t="s">
        <v>46</v>
      </c>
      <c r="AI35" s="2"/>
      <c r="AJ35" s="35">
        <v>7</v>
      </c>
      <c r="AK35" s="35">
        <v>8</v>
      </c>
      <c r="AL35" s="35">
        <v>8</v>
      </c>
      <c r="AM35" s="35">
        <v>8</v>
      </c>
      <c r="AN35" s="34">
        <f t="shared" si="4"/>
        <v>7.8999999999999995</v>
      </c>
      <c r="AO35" s="35">
        <v>7</v>
      </c>
      <c r="AP35" s="35">
        <v>7</v>
      </c>
      <c r="AQ35" s="35">
        <v>8</v>
      </c>
      <c r="AR35" s="35">
        <v>7</v>
      </c>
      <c r="AS35" s="60">
        <f t="shared" si="5"/>
        <v>7.1</v>
      </c>
      <c r="AT35" s="43">
        <v>29</v>
      </c>
      <c r="AU35" s="1">
        <v>32</v>
      </c>
      <c r="AV35" s="2" t="s">
        <v>45</v>
      </c>
      <c r="AW35" s="2" t="s">
        <v>46</v>
      </c>
      <c r="AX35" s="2"/>
      <c r="AY35" s="35">
        <v>7</v>
      </c>
      <c r="AZ35" s="35">
        <v>6</v>
      </c>
      <c r="BA35" s="35">
        <v>7</v>
      </c>
      <c r="BB35" s="35">
        <v>7</v>
      </c>
      <c r="BC35" s="35">
        <v>7</v>
      </c>
      <c r="BD35" s="34">
        <f t="shared" si="6"/>
        <v>6.924999999999999</v>
      </c>
      <c r="BE35" s="35">
        <v>7</v>
      </c>
      <c r="BF35" s="35">
        <v>7</v>
      </c>
      <c r="BG35" s="35">
        <v>7</v>
      </c>
      <c r="BH35" s="35">
        <v>9</v>
      </c>
      <c r="BI35" s="60">
        <f t="shared" si="7"/>
        <v>8.4</v>
      </c>
      <c r="BJ35" s="43">
        <v>29</v>
      </c>
      <c r="BK35" s="1">
        <v>32</v>
      </c>
      <c r="BL35" s="2" t="s">
        <v>45</v>
      </c>
      <c r="BM35" s="2" t="s">
        <v>46</v>
      </c>
      <c r="BN35" s="2"/>
      <c r="BO35" s="35"/>
      <c r="BP35" s="35"/>
      <c r="BQ35" s="35"/>
      <c r="BR35" s="34">
        <f t="shared" si="0"/>
        <v>0</v>
      </c>
      <c r="BS35" s="56">
        <f t="shared" si="8"/>
        <v>7.57</v>
      </c>
      <c r="BT35" s="57" t="str">
        <f t="shared" si="9"/>
        <v>Kh¸</v>
      </c>
      <c r="BU35" s="15"/>
    </row>
    <row r="36" spans="1:73" ht="14.25">
      <c r="A36" s="43">
        <v>30</v>
      </c>
      <c r="B36" s="1">
        <v>33</v>
      </c>
      <c r="C36" s="2" t="s">
        <v>47</v>
      </c>
      <c r="D36" s="37" t="s">
        <v>82</v>
      </c>
      <c r="E36" s="2"/>
      <c r="F36" s="2">
        <v>7</v>
      </c>
      <c r="G36" s="2">
        <v>7</v>
      </c>
      <c r="H36" s="2">
        <v>8</v>
      </c>
      <c r="I36" s="33">
        <v>5</v>
      </c>
      <c r="J36" s="34">
        <f t="shared" si="10"/>
        <v>5.699999999999999</v>
      </c>
      <c r="K36" s="35">
        <v>7</v>
      </c>
      <c r="L36" s="35">
        <v>6</v>
      </c>
      <c r="M36" s="35">
        <v>7</v>
      </c>
      <c r="N36" s="35">
        <v>7</v>
      </c>
      <c r="O36" s="12">
        <v>6</v>
      </c>
      <c r="P36" s="60">
        <f t="shared" si="1"/>
        <v>6.225</v>
      </c>
      <c r="Q36" s="43">
        <v>30</v>
      </c>
      <c r="R36" s="1">
        <v>33</v>
      </c>
      <c r="S36" s="2" t="s">
        <v>47</v>
      </c>
      <c r="T36" s="37" t="s">
        <v>82</v>
      </c>
      <c r="U36" s="2"/>
      <c r="V36" s="35">
        <v>7</v>
      </c>
      <c r="W36" s="35">
        <v>7</v>
      </c>
      <c r="X36" s="35">
        <v>7</v>
      </c>
      <c r="Y36" s="34">
        <f t="shared" si="2"/>
        <v>7</v>
      </c>
      <c r="Z36" s="35">
        <v>7</v>
      </c>
      <c r="AA36" s="35">
        <v>8</v>
      </c>
      <c r="AB36" s="35">
        <v>8</v>
      </c>
      <c r="AC36" s="35">
        <v>8</v>
      </c>
      <c r="AD36" s="60">
        <f t="shared" si="3"/>
        <v>7.8999999999999995</v>
      </c>
      <c r="AE36" s="43">
        <v>30</v>
      </c>
      <c r="AF36" s="1">
        <v>33</v>
      </c>
      <c r="AG36" s="2" t="s">
        <v>47</v>
      </c>
      <c r="AH36" s="37" t="s">
        <v>82</v>
      </c>
      <c r="AI36" s="2"/>
      <c r="AJ36" s="35">
        <v>6</v>
      </c>
      <c r="AK36" s="35">
        <v>7</v>
      </c>
      <c r="AL36" s="35">
        <v>8</v>
      </c>
      <c r="AM36" s="35">
        <v>7</v>
      </c>
      <c r="AN36" s="34">
        <f t="shared" si="4"/>
        <v>7</v>
      </c>
      <c r="AO36" s="35">
        <v>6</v>
      </c>
      <c r="AP36" s="35">
        <v>7</v>
      </c>
      <c r="AQ36" s="35">
        <v>8</v>
      </c>
      <c r="AR36" s="35">
        <v>8</v>
      </c>
      <c r="AS36" s="60">
        <f t="shared" si="5"/>
        <v>7.699999999999999</v>
      </c>
      <c r="AT36" s="43">
        <v>30</v>
      </c>
      <c r="AU36" s="1">
        <v>33</v>
      </c>
      <c r="AV36" s="2" t="s">
        <v>47</v>
      </c>
      <c r="AW36" s="37" t="s">
        <v>82</v>
      </c>
      <c r="AX36" s="2"/>
      <c r="AY36" s="35">
        <v>6</v>
      </c>
      <c r="AZ36" s="35">
        <v>5</v>
      </c>
      <c r="BA36" s="35">
        <v>6</v>
      </c>
      <c r="BB36" s="35">
        <v>7</v>
      </c>
      <c r="BC36" s="35">
        <v>5</v>
      </c>
      <c r="BD36" s="34">
        <f t="shared" si="6"/>
        <v>5.3</v>
      </c>
      <c r="BE36" s="35">
        <v>6</v>
      </c>
      <c r="BF36" s="35">
        <v>8</v>
      </c>
      <c r="BG36" s="35">
        <v>7</v>
      </c>
      <c r="BH36" s="35">
        <v>8</v>
      </c>
      <c r="BI36" s="60">
        <f t="shared" si="7"/>
        <v>7.699999999999999</v>
      </c>
      <c r="BJ36" s="43">
        <v>30</v>
      </c>
      <c r="BK36" s="1">
        <v>33</v>
      </c>
      <c r="BL36" s="2" t="s">
        <v>47</v>
      </c>
      <c r="BM36" s="37" t="s">
        <v>82</v>
      </c>
      <c r="BN36" s="2"/>
      <c r="BO36" s="35"/>
      <c r="BP36" s="35"/>
      <c r="BQ36" s="35"/>
      <c r="BR36" s="34">
        <f t="shared" si="0"/>
        <v>0</v>
      </c>
      <c r="BS36" s="56">
        <f t="shared" si="8"/>
        <v>6.72</v>
      </c>
      <c r="BT36" s="57" t="str">
        <f t="shared" si="9"/>
        <v>TB Kh¸</v>
      </c>
      <c r="BU36" s="15"/>
    </row>
    <row r="37" spans="1:73" ht="12.75">
      <c r="A37" s="43">
        <v>31</v>
      </c>
      <c r="B37" s="1">
        <v>34</v>
      </c>
      <c r="C37" s="2" t="s">
        <v>49</v>
      </c>
      <c r="D37" s="2" t="s">
        <v>48</v>
      </c>
      <c r="E37" s="2"/>
      <c r="F37" s="2">
        <v>8</v>
      </c>
      <c r="G37" s="2">
        <v>7</v>
      </c>
      <c r="H37" s="2">
        <v>7</v>
      </c>
      <c r="I37" s="33">
        <v>7</v>
      </c>
      <c r="J37" s="34">
        <f t="shared" si="10"/>
        <v>7.1</v>
      </c>
      <c r="K37" s="35">
        <v>7</v>
      </c>
      <c r="L37" s="35">
        <v>8</v>
      </c>
      <c r="M37" s="35">
        <v>7</v>
      </c>
      <c r="N37" s="35">
        <v>6</v>
      </c>
      <c r="O37" s="12">
        <v>8</v>
      </c>
      <c r="P37" s="60">
        <f t="shared" si="1"/>
        <v>7.699999999999999</v>
      </c>
      <c r="Q37" s="43">
        <v>31</v>
      </c>
      <c r="R37" s="1">
        <v>34</v>
      </c>
      <c r="S37" s="2" t="s">
        <v>49</v>
      </c>
      <c r="T37" s="2" t="s">
        <v>48</v>
      </c>
      <c r="U37" s="2"/>
      <c r="V37" s="35">
        <v>7</v>
      </c>
      <c r="W37" s="35">
        <v>7</v>
      </c>
      <c r="X37" s="35">
        <v>8</v>
      </c>
      <c r="Y37" s="34">
        <f t="shared" si="2"/>
        <v>7.699999999999999</v>
      </c>
      <c r="Z37" s="35">
        <v>7</v>
      </c>
      <c r="AA37" s="35">
        <v>8</v>
      </c>
      <c r="AB37" s="35">
        <v>8</v>
      </c>
      <c r="AC37" s="35">
        <v>8</v>
      </c>
      <c r="AD37" s="60">
        <f t="shared" si="3"/>
        <v>7.8999999999999995</v>
      </c>
      <c r="AE37" s="43">
        <v>31</v>
      </c>
      <c r="AF37" s="1">
        <v>34</v>
      </c>
      <c r="AG37" s="2" t="s">
        <v>49</v>
      </c>
      <c r="AH37" s="2" t="s">
        <v>48</v>
      </c>
      <c r="AI37" s="2"/>
      <c r="AJ37" s="35">
        <v>7</v>
      </c>
      <c r="AK37" s="35">
        <v>8</v>
      </c>
      <c r="AL37" s="35">
        <v>7</v>
      </c>
      <c r="AM37" s="35">
        <v>8</v>
      </c>
      <c r="AN37" s="34">
        <f t="shared" si="4"/>
        <v>7.799999999999999</v>
      </c>
      <c r="AO37" s="35">
        <v>6</v>
      </c>
      <c r="AP37" s="35">
        <v>6</v>
      </c>
      <c r="AQ37" s="35">
        <v>8</v>
      </c>
      <c r="AR37" s="35">
        <v>7</v>
      </c>
      <c r="AS37" s="60">
        <f t="shared" si="5"/>
        <v>6.8999999999999995</v>
      </c>
      <c r="AT37" s="43">
        <v>31</v>
      </c>
      <c r="AU37" s="1">
        <v>34</v>
      </c>
      <c r="AV37" s="2" t="s">
        <v>49</v>
      </c>
      <c r="AW37" s="2" t="s">
        <v>48</v>
      </c>
      <c r="AX37" s="2"/>
      <c r="AY37" s="35">
        <v>6</v>
      </c>
      <c r="AZ37" s="35">
        <v>7</v>
      </c>
      <c r="BA37" s="35">
        <v>6</v>
      </c>
      <c r="BB37" s="35">
        <v>6</v>
      </c>
      <c r="BC37" s="35">
        <v>5</v>
      </c>
      <c r="BD37" s="34">
        <f t="shared" si="6"/>
        <v>5.375</v>
      </c>
      <c r="BE37" s="35">
        <v>6</v>
      </c>
      <c r="BF37" s="35">
        <v>7</v>
      </c>
      <c r="BG37" s="35">
        <v>7</v>
      </c>
      <c r="BH37" s="35">
        <v>8</v>
      </c>
      <c r="BI37" s="60">
        <f t="shared" si="7"/>
        <v>7.6</v>
      </c>
      <c r="BJ37" s="43">
        <v>31</v>
      </c>
      <c r="BK37" s="1">
        <v>34</v>
      </c>
      <c r="BL37" s="2" t="s">
        <v>49</v>
      </c>
      <c r="BM37" s="2" t="s">
        <v>48</v>
      </c>
      <c r="BN37" s="2"/>
      <c r="BO37" s="35"/>
      <c r="BP37" s="35"/>
      <c r="BQ37" s="35"/>
      <c r="BR37" s="34">
        <f t="shared" si="0"/>
        <v>0</v>
      </c>
      <c r="BS37" s="56">
        <f t="shared" si="8"/>
        <v>7.18</v>
      </c>
      <c r="BT37" s="57" t="str">
        <f t="shared" si="9"/>
        <v>Kh¸</v>
      </c>
      <c r="BU37" s="15"/>
    </row>
    <row r="38" spans="1:73" ht="12.75">
      <c r="A38" s="43">
        <v>32</v>
      </c>
      <c r="B38" s="1">
        <v>35</v>
      </c>
      <c r="C38" s="2" t="s">
        <v>50</v>
      </c>
      <c r="D38" s="2" t="s">
        <v>51</v>
      </c>
      <c r="E38" s="2"/>
      <c r="F38" s="2">
        <v>8</v>
      </c>
      <c r="G38" s="2">
        <v>7</v>
      </c>
      <c r="H38" s="2">
        <v>7</v>
      </c>
      <c r="I38" s="33">
        <v>9</v>
      </c>
      <c r="J38" s="34">
        <f t="shared" si="10"/>
        <v>8.5</v>
      </c>
      <c r="K38" s="35">
        <v>6</v>
      </c>
      <c r="L38" s="35">
        <v>8</v>
      </c>
      <c r="M38" s="35">
        <v>7</v>
      </c>
      <c r="N38" s="35">
        <v>7</v>
      </c>
      <c r="O38" s="12">
        <v>7</v>
      </c>
      <c r="P38" s="60">
        <f t="shared" si="1"/>
        <v>7</v>
      </c>
      <c r="Q38" s="43">
        <v>32</v>
      </c>
      <c r="R38" s="1">
        <v>35</v>
      </c>
      <c r="S38" s="2" t="s">
        <v>50</v>
      </c>
      <c r="T38" s="2" t="s">
        <v>51</v>
      </c>
      <c r="U38" s="2"/>
      <c r="V38" s="35">
        <v>8</v>
      </c>
      <c r="W38" s="35">
        <v>7</v>
      </c>
      <c r="X38" s="35">
        <v>6</v>
      </c>
      <c r="Y38" s="34">
        <f t="shared" si="2"/>
        <v>6.449999999999999</v>
      </c>
      <c r="Z38" s="35">
        <v>8</v>
      </c>
      <c r="AA38" s="35">
        <v>7</v>
      </c>
      <c r="AB38" s="35">
        <v>5</v>
      </c>
      <c r="AC38" s="35">
        <v>7</v>
      </c>
      <c r="AD38" s="60">
        <f t="shared" si="3"/>
        <v>6.8999999999999995</v>
      </c>
      <c r="AE38" s="43">
        <v>32</v>
      </c>
      <c r="AF38" s="1">
        <v>35</v>
      </c>
      <c r="AG38" s="2" t="s">
        <v>50</v>
      </c>
      <c r="AH38" s="2" t="s">
        <v>51</v>
      </c>
      <c r="AI38" s="2"/>
      <c r="AJ38" s="35">
        <v>7</v>
      </c>
      <c r="AK38" s="35">
        <v>8</v>
      </c>
      <c r="AL38" s="35">
        <v>7</v>
      </c>
      <c r="AM38" s="35">
        <v>7</v>
      </c>
      <c r="AN38" s="34">
        <f t="shared" si="4"/>
        <v>7.1</v>
      </c>
      <c r="AO38" s="35">
        <v>6</v>
      </c>
      <c r="AP38" s="35">
        <v>6</v>
      </c>
      <c r="AQ38" s="35">
        <v>8</v>
      </c>
      <c r="AR38" s="35">
        <v>5</v>
      </c>
      <c r="AS38" s="60">
        <f t="shared" si="5"/>
        <v>5.5</v>
      </c>
      <c r="AT38" s="43">
        <v>32</v>
      </c>
      <c r="AU38" s="1">
        <v>35</v>
      </c>
      <c r="AV38" s="2" t="s">
        <v>50</v>
      </c>
      <c r="AW38" s="2" t="s">
        <v>51</v>
      </c>
      <c r="AX38" s="2"/>
      <c r="AY38" s="35">
        <v>7</v>
      </c>
      <c r="AZ38" s="35">
        <v>6</v>
      </c>
      <c r="BA38" s="35">
        <v>7</v>
      </c>
      <c r="BB38" s="35">
        <v>6</v>
      </c>
      <c r="BC38" s="107">
        <v>4</v>
      </c>
      <c r="BD38" s="34">
        <f t="shared" si="6"/>
        <v>4.75</v>
      </c>
      <c r="BE38" s="35">
        <v>7</v>
      </c>
      <c r="BF38" s="35">
        <v>7</v>
      </c>
      <c r="BG38" s="35">
        <v>7</v>
      </c>
      <c r="BH38" s="35">
        <v>8</v>
      </c>
      <c r="BI38" s="60">
        <f t="shared" si="7"/>
        <v>7.699999999999999</v>
      </c>
      <c r="BJ38" s="43">
        <v>32</v>
      </c>
      <c r="BK38" s="1">
        <v>35</v>
      </c>
      <c r="BL38" s="2" t="s">
        <v>50</v>
      </c>
      <c r="BM38" s="2" t="s">
        <v>51</v>
      </c>
      <c r="BN38" s="2"/>
      <c r="BO38" s="35"/>
      <c r="BP38" s="35"/>
      <c r="BQ38" s="35"/>
      <c r="BR38" s="34">
        <f t="shared" si="0"/>
        <v>0</v>
      </c>
      <c r="BS38" s="56">
        <f t="shared" si="8"/>
        <v>6.68</v>
      </c>
      <c r="BT38" s="57" t="str">
        <f t="shared" si="9"/>
        <v>TB Kh¸</v>
      </c>
      <c r="BU38" s="15"/>
    </row>
    <row r="39" spans="1:73" ht="12.75">
      <c r="A39" s="43">
        <v>33</v>
      </c>
      <c r="B39" s="1">
        <v>36</v>
      </c>
      <c r="C39" s="2" t="s">
        <v>83</v>
      </c>
      <c r="D39" s="2" t="s">
        <v>52</v>
      </c>
      <c r="E39" s="2"/>
      <c r="F39" s="2">
        <v>8</v>
      </c>
      <c r="G39" s="2">
        <v>6</v>
      </c>
      <c r="H39" s="2">
        <v>7</v>
      </c>
      <c r="I39" s="33">
        <v>9</v>
      </c>
      <c r="J39" s="34">
        <f t="shared" si="10"/>
        <v>8.4</v>
      </c>
      <c r="K39" s="35">
        <v>7</v>
      </c>
      <c r="L39" s="35">
        <v>8</v>
      </c>
      <c r="M39" s="35">
        <v>6</v>
      </c>
      <c r="N39" s="35">
        <v>7</v>
      </c>
      <c r="O39" s="12">
        <v>8</v>
      </c>
      <c r="P39" s="60">
        <f t="shared" si="1"/>
        <v>7.699999999999999</v>
      </c>
      <c r="Q39" s="43">
        <v>33</v>
      </c>
      <c r="R39" s="1">
        <v>36</v>
      </c>
      <c r="S39" s="2" t="s">
        <v>83</v>
      </c>
      <c r="T39" s="2" t="s">
        <v>52</v>
      </c>
      <c r="U39" s="2"/>
      <c r="V39" s="35">
        <v>8</v>
      </c>
      <c r="W39" s="35">
        <v>7</v>
      </c>
      <c r="X39" s="35">
        <v>8</v>
      </c>
      <c r="Y39" s="34">
        <f t="shared" si="2"/>
        <v>7.85</v>
      </c>
      <c r="Z39" s="35">
        <v>7</v>
      </c>
      <c r="AA39" s="35">
        <v>7</v>
      </c>
      <c r="AB39" s="35">
        <v>5</v>
      </c>
      <c r="AC39" s="35">
        <v>8</v>
      </c>
      <c r="AD39" s="60">
        <f t="shared" si="3"/>
        <v>7.5</v>
      </c>
      <c r="AE39" s="43">
        <v>33</v>
      </c>
      <c r="AF39" s="1">
        <v>36</v>
      </c>
      <c r="AG39" s="2" t="s">
        <v>83</v>
      </c>
      <c r="AH39" s="2" t="s">
        <v>52</v>
      </c>
      <c r="AI39" s="2"/>
      <c r="AJ39" s="35">
        <v>7</v>
      </c>
      <c r="AK39" s="35">
        <v>8</v>
      </c>
      <c r="AL39" s="35">
        <v>8</v>
      </c>
      <c r="AM39" s="35">
        <v>8</v>
      </c>
      <c r="AN39" s="34">
        <f t="shared" si="4"/>
        <v>7.8999999999999995</v>
      </c>
      <c r="AO39" s="35">
        <v>5</v>
      </c>
      <c r="AP39" s="35">
        <v>6</v>
      </c>
      <c r="AQ39" s="35">
        <v>8</v>
      </c>
      <c r="AR39" s="35">
        <v>5</v>
      </c>
      <c r="AS39" s="60">
        <f t="shared" si="5"/>
        <v>5.4</v>
      </c>
      <c r="AT39" s="43">
        <v>33</v>
      </c>
      <c r="AU39" s="1">
        <v>36</v>
      </c>
      <c r="AV39" s="2" t="s">
        <v>83</v>
      </c>
      <c r="AW39" s="2" t="s">
        <v>52</v>
      </c>
      <c r="AX39" s="2"/>
      <c r="AY39" s="35">
        <v>7</v>
      </c>
      <c r="AZ39" s="35">
        <v>7</v>
      </c>
      <c r="BA39" s="35">
        <v>6</v>
      </c>
      <c r="BB39" s="35">
        <v>7</v>
      </c>
      <c r="BC39" s="35">
        <v>6</v>
      </c>
      <c r="BD39" s="34">
        <f t="shared" si="6"/>
        <v>6.225</v>
      </c>
      <c r="BE39" s="35">
        <v>7</v>
      </c>
      <c r="BF39" s="35">
        <v>7</v>
      </c>
      <c r="BG39" s="35">
        <v>8</v>
      </c>
      <c r="BH39" s="35">
        <v>7</v>
      </c>
      <c r="BI39" s="60">
        <f t="shared" si="7"/>
        <v>7.1</v>
      </c>
      <c r="BJ39" s="43">
        <v>33</v>
      </c>
      <c r="BK39" s="1">
        <v>36</v>
      </c>
      <c r="BL39" s="2" t="s">
        <v>83</v>
      </c>
      <c r="BM39" s="2" t="s">
        <v>52</v>
      </c>
      <c r="BN39" s="2"/>
      <c r="BO39" s="35"/>
      <c r="BP39" s="35"/>
      <c r="BQ39" s="35"/>
      <c r="BR39" s="34">
        <f aca="true" t="shared" si="11" ref="BR39:BR56">(SUM(BO39:BP39)/3*0.3+BQ39*0.7)</f>
        <v>0</v>
      </c>
      <c r="BS39" s="56">
        <f t="shared" si="8"/>
        <v>7.21</v>
      </c>
      <c r="BT39" s="57" t="str">
        <f t="shared" si="9"/>
        <v>Kh¸</v>
      </c>
      <c r="BU39" s="15"/>
    </row>
    <row r="40" spans="1:73" ht="12.75">
      <c r="A40" s="43">
        <v>34</v>
      </c>
      <c r="B40" s="1">
        <v>37</v>
      </c>
      <c r="C40" s="2" t="s">
        <v>9</v>
      </c>
      <c r="D40" s="2" t="s">
        <v>53</v>
      </c>
      <c r="E40" s="2"/>
      <c r="F40" s="2">
        <v>7</v>
      </c>
      <c r="G40" s="2">
        <v>7</v>
      </c>
      <c r="H40" s="2">
        <v>7</v>
      </c>
      <c r="I40" s="33">
        <v>7</v>
      </c>
      <c r="J40" s="34">
        <f t="shared" si="10"/>
        <v>7</v>
      </c>
      <c r="K40" s="35">
        <v>8</v>
      </c>
      <c r="L40" s="35">
        <v>7</v>
      </c>
      <c r="M40" s="35">
        <v>6</v>
      </c>
      <c r="N40" s="35">
        <v>7</v>
      </c>
      <c r="O40" s="12">
        <v>8</v>
      </c>
      <c r="P40" s="60">
        <f t="shared" si="1"/>
        <v>7.699999999999999</v>
      </c>
      <c r="Q40" s="43">
        <v>34</v>
      </c>
      <c r="R40" s="1">
        <v>37</v>
      </c>
      <c r="S40" s="2" t="s">
        <v>9</v>
      </c>
      <c r="T40" s="2" t="s">
        <v>53</v>
      </c>
      <c r="U40" s="2"/>
      <c r="V40" s="35">
        <v>8</v>
      </c>
      <c r="W40" s="35">
        <v>7</v>
      </c>
      <c r="X40" s="35">
        <v>9</v>
      </c>
      <c r="Y40" s="34">
        <f t="shared" si="2"/>
        <v>8.55</v>
      </c>
      <c r="Z40" s="35">
        <v>6</v>
      </c>
      <c r="AA40" s="35">
        <v>8</v>
      </c>
      <c r="AB40" s="35">
        <v>7</v>
      </c>
      <c r="AC40" s="35">
        <v>9</v>
      </c>
      <c r="AD40" s="60">
        <f t="shared" si="3"/>
        <v>8.4</v>
      </c>
      <c r="AE40" s="43">
        <v>34</v>
      </c>
      <c r="AF40" s="1">
        <v>37</v>
      </c>
      <c r="AG40" s="2" t="s">
        <v>9</v>
      </c>
      <c r="AH40" s="2" t="s">
        <v>53</v>
      </c>
      <c r="AI40" s="2"/>
      <c r="AJ40" s="35">
        <v>6</v>
      </c>
      <c r="AK40" s="35">
        <v>8</v>
      </c>
      <c r="AL40" s="35">
        <v>8</v>
      </c>
      <c r="AM40" s="35">
        <v>8</v>
      </c>
      <c r="AN40" s="34">
        <f t="shared" si="4"/>
        <v>7.799999999999999</v>
      </c>
      <c r="AO40" s="35">
        <v>7</v>
      </c>
      <c r="AP40" s="35">
        <v>8</v>
      </c>
      <c r="AQ40" s="35">
        <v>7</v>
      </c>
      <c r="AR40" s="35">
        <v>6</v>
      </c>
      <c r="AS40" s="60">
        <f t="shared" si="5"/>
        <v>6.399999999999999</v>
      </c>
      <c r="AT40" s="43">
        <v>34</v>
      </c>
      <c r="AU40" s="1">
        <v>37</v>
      </c>
      <c r="AV40" s="2" t="s">
        <v>9</v>
      </c>
      <c r="AW40" s="2" t="s">
        <v>53</v>
      </c>
      <c r="AX40" s="2"/>
      <c r="AY40" s="35">
        <v>5</v>
      </c>
      <c r="AZ40" s="35">
        <v>6</v>
      </c>
      <c r="BA40" s="35">
        <v>7</v>
      </c>
      <c r="BB40" s="35">
        <v>7</v>
      </c>
      <c r="BC40" s="35">
        <v>8</v>
      </c>
      <c r="BD40" s="34">
        <f t="shared" si="6"/>
        <v>7.475</v>
      </c>
      <c r="BE40" s="35">
        <v>8</v>
      </c>
      <c r="BF40" s="35">
        <v>7</v>
      </c>
      <c r="BG40" s="35">
        <v>7</v>
      </c>
      <c r="BH40" s="35">
        <v>9</v>
      </c>
      <c r="BI40" s="60">
        <f t="shared" si="7"/>
        <v>8.5</v>
      </c>
      <c r="BJ40" s="43">
        <v>34</v>
      </c>
      <c r="BK40" s="1">
        <v>37</v>
      </c>
      <c r="BL40" s="2" t="s">
        <v>9</v>
      </c>
      <c r="BM40" s="2" t="s">
        <v>53</v>
      </c>
      <c r="BN40" s="2"/>
      <c r="BO40" s="35"/>
      <c r="BP40" s="35"/>
      <c r="BQ40" s="35"/>
      <c r="BR40" s="34">
        <f t="shared" si="11"/>
        <v>0</v>
      </c>
      <c r="BS40" s="56">
        <f t="shared" si="8"/>
        <v>7.68</v>
      </c>
      <c r="BT40" s="57" t="str">
        <f t="shared" si="9"/>
        <v>Kh¸</v>
      </c>
      <c r="BU40" s="15"/>
    </row>
    <row r="41" spans="1:73" ht="12.75">
      <c r="A41" s="43">
        <v>35</v>
      </c>
      <c r="B41" s="1">
        <v>38</v>
      </c>
      <c r="C41" s="2" t="s">
        <v>41</v>
      </c>
      <c r="D41" s="2" t="s">
        <v>55</v>
      </c>
      <c r="E41" s="2"/>
      <c r="F41" s="2">
        <v>7</v>
      </c>
      <c r="G41" s="2">
        <v>8</v>
      </c>
      <c r="H41" s="2">
        <v>7</v>
      </c>
      <c r="I41" s="33">
        <v>6</v>
      </c>
      <c r="J41" s="34">
        <f t="shared" si="10"/>
        <v>6.399999999999999</v>
      </c>
      <c r="K41" s="35">
        <v>8</v>
      </c>
      <c r="L41" s="35">
        <v>7</v>
      </c>
      <c r="M41" s="35">
        <v>7</v>
      </c>
      <c r="N41" s="35">
        <v>7</v>
      </c>
      <c r="O41" s="12">
        <v>8</v>
      </c>
      <c r="P41" s="60">
        <f t="shared" si="1"/>
        <v>7.7749999999999995</v>
      </c>
      <c r="Q41" s="43">
        <v>35</v>
      </c>
      <c r="R41" s="1">
        <v>38</v>
      </c>
      <c r="S41" s="2" t="s">
        <v>41</v>
      </c>
      <c r="T41" s="2" t="s">
        <v>55</v>
      </c>
      <c r="U41" s="2"/>
      <c r="V41" s="35">
        <v>8</v>
      </c>
      <c r="W41" s="35">
        <v>8</v>
      </c>
      <c r="X41" s="35">
        <v>6</v>
      </c>
      <c r="Y41" s="34">
        <f t="shared" si="2"/>
        <v>6.6</v>
      </c>
      <c r="Z41" s="35">
        <v>8</v>
      </c>
      <c r="AA41" s="35">
        <v>8</v>
      </c>
      <c r="AB41" s="35">
        <v>8</v>
      </c>
      <c r="AC41" s="35">
        <v>7</v>
      </c>
      <c r="AD41" s="60">
        <f t="shared" si="3"/>
        <v>7.299999999999999</v>
      </c>
      <c r="AE41" s="43">
        <v>35</v>
      </c>
      <c r="AF41" s="1">
        <v>38</v>
      </c>
      <c r="AG41" s="2" t="s">
        <v>41</v>
      </c>
      <c r="AH41" s="2" t="s">
        <v>55</v>
      </c>
      <c r="AI41" s="2"/>
      <c r="AJ41" s="35">
        <v>8</v>
      </c>
      <c r="AK41" s="35">
        <v>8</v>
      </c>
      <c r="AL41" s="35">
        <v>8</v>
      </c>
      <c r="AM41" s="35">
        <v>9</v>
      </c>
      <c r="AN41" s="34">
        <f t="shared" si="4"/>
        <v>8.7</v>
      </c>
      <c r="AO41" s="35">
        <v>6</v>
      </c>
      <c r="AP41" s="35">
        <v>8</v>
      </c>
      <c r="AQ41" s="35">
        <v>8</v>
      </c>
      <c r="AR41" s="35">
        <v>6</v>
      </c>
      <c r="AS41" s="60">
        <f t="shared" si="5"/>
        <v>6.399999999999999</v>
      </c>
      <c r="AT41" s="43">
        <v>35</v>
      </c>
      <c r="AU41" s="1">
        <v>38</v>
      </c>
      <c r="AV41" s="2" t="s">
        <v>41</v>
      </c>
      <c r="AW41" s="2" t="s">
        <v>55</v>
      </c>
      <c r="AX41" s="2"/>
      <c r="AY41" s="35">
        <v>6</v>
      </c>
      <c r="AZ41" s="35">
        <v>7</v>
      </c>
      <c r="BA41" s="35">
        <v>6</v>
      </c>
      <c r="BB41" s="35">
        <v>7</v>
      </c>
      <c r="BC41" s="35">
        <v>8</v>
      </c>
      <c r="BD41" s="34">
        <f t="shared" si="6"/>
        <v>7.55</v>
      </c>
      <c r="BE41" s="35">
        <v>8</v>
      </c>
      <c r="BF41" s="35">
        <v>8</v>
      </c>
      <c r="BG41" s="35">
        <v>7</v>
      </c>
      <c r="BH41" s="35">
        <v>8</v>
      </c>
      <c r="BI41" s="60">
        <f t="shared" si="7"/>
        <v>7.8999999999999995</v>
      </c>
      <c r="BJ41" s="43">
        <v>35</v>
      </c>
      <c r="BK41" s="1">
        <v>38</v>
      </c>
      <c r="BL41" s="2" t="s">
        <v>41</v>
      </c>
      <c r="BM41" s="2" t="s">
        <v>55</v>
      </c>
      <c r="BN41" s="2"/>
      <c r="BO41" s="35"/>
      <c r="BP41" s="35"/>
      <c r="BQ41" s="35"/>
      <c r="BR41" s="34">
        <f t="shared" si="11"/>
        <v>0</v>
      </c>
      <c r="BS41" s="56">
        <f t="shared" si="8"/>
        <v>7.38</v>
      </c>
      <c r="BT41" s="57" t="str">
        <f t="shared" si="9"/>
        <v>Kh¸</v>
      </c>
      <c r="BU41" s="15"/>
    </row>
    <row r="42" spans="1:73" ht="12.75">
      <c r="A42" s="43">
        <v>36</v>
      </c>
      <c r="B42" s="1">
        <v>39</v>
      </c>
      <c r="C42" s="2" t="s">
        <v>24</v>
      </c>
      <c r="D42" s="2" t="s">
        <v>55</v>
      </c>
      <c r="E42" s="2"/>
      <c r="F42" s="2">
        <v>8</v>
      </c>
      <c r="G42" s="2">
        <v>7</v>
      </c>
      <c r="H42" s="2">
        <v>7</v>
      </c>
      <c r="I42" s="33">
        <v>8</v>
      </c>
      <c r="J42" s="34">
        <f t="shared" si="10"/>
        <v>7.799999999999999</v>
      </c>
      <c r="K42" s="35">
        <v>8</v>
      </c>
      <c r="L42" s="35">
        <v>7</v>
      </c>
      <c r="M42" s="35">
        <v>6</v>
      </c>
      <c r="N42" s="35">
        <v>7</v>
      </c>
      <c r="O42" s="12">
        <v>8</v>
      </c>
      <c r="P42" s="60">
        <f t="shared" si="1"/>
        <v>7.699999999999999</v>
      </c>
      <c r="Q42" s="43">
        <v>36</v>
      </c>
      <c r="R42" s="1">
        <v>39</v>
      </c>
      <c r="S42" s="2" t="s">
        <v>24</v>
      </c>
      <c r="T42" s="2" t="s">
        <v>55</v>
      </c>
      <c r="U42" s="2"/>
      <c r="V42" s="35">
        <v>7</v>
      </c>
      <c r="W42" s="35">
        <v>7</v>
      </c>
      <c r="X42" s="35">
        <v>8</v>
      </c>
      <c r="Y42" s="34">
        <f t="shared" si="2"/>
        <v>7.699999999999999</v>
      </c>
      <c r="Z42" s="35">
        <v>6</v>
      </c>
      <c r="AA42" s="35">
        <v>8</v>
      </c>
      <c r="AB42" s="35">
        <v>8</v>
      </c>
      <c r="AC42" s="35">
        <v>8</v>
      </c>
      <c r="AD42" s="60">
        <f t="shared" si="3"/>
        <v>7.799999999999999</v>
      </c>
      <c r="AE42" s="43">
        <v>36</v>
      </c>
      <c r="AF42" s="1">
        <v>39</v>
      </c>
      <c r="AG42" s="2" t="s">
        <v>24</v>
      </c>
      <c r="AH42" s="2" t="s">
        <v>55</v>
      </c>
      <c r="AI42" s="2"/>
      <c r="AJ42" s="35">
        <v>6</v>
      </c>
      <c r="AK42" s="35">
        <v>8</v>
      </c>
      <c r="AL42" s="35">
        <v>7</v>
      </c>
      <c r="AM42" s="35">
        <v>7</v>
      </c>
      <c r="AN42" s="34">
        <f t="shared" si="4"/>
        <v>7</v>
      </c>
      <c r="AO42" s="35">
        <v>6</v>
      </c>
      <c r="AP42" s="35">
        <v>7</v>
      </c>
      <c r="AQ42" s="35">
        <v>7</v>
      </c>
      <c r="AR42" s="35">
        <v>5</v>
      </c>
      <c r="AS42" s="60">
        <f t="shared" si="5"/>
        <v>5.5</v>
      </c>
      <c r="AT42" s="43">
        <v>36</v>
      </c>
      <c r="AU42" s="1">
        <v>39</v>
      </c>
      <c r="AV42" s="2" t="s">
        <v>24</v>
      </c>
      <c r="AW42" s="2" t="s">
        <v>55</v>
      </c>
      <c r="AX42" s="2"/>
      <c r="AY42" s="35">
        <v>4</v>
      </c>
      <c r="AZ42" s="35">
        <v>7</v>
      </c>
      <c r="BA42" s="35">
        <v>7</v>
      </c>
      <c r="BB42" s="35">
        <v>7</v>
      </c>
      <c r="BC42" s="35">
        <v>6</v>
      </c>
      <c r="BD42" s="34">
        <f t="shared" si="6"/>
        <v>6.074999999999999</v>
      </c>
      <c r="BE42" s="35">
        <v>7</v>
      </c>
      <c r="BF42" s="35">
        <v>8</v>
      </c>
      <c r="BG42" s="35">
        <v>7</v>
      </c>
      <c r="BH42" s="35">
        <v>6</v>
      </c>
      <c r="BI42" s="60">
        <f t="shared" si="7"/>
        <v>6.399999999999999</v>
      </c>
      <c r="BJ42" s="43">
        <v>36</v>
      </c>
      <c r="BK42" s="1">
        <v>39</v>
      </c>
      <c r="BL42" s="2" t="s">
        <v>24</v>
      </c>
      <c r="BM42" s="2" t="s">
        <v>55</v>
      </c>
      <c r="BN42" s="2"/>
      <c r="BO42" s="35"/>
      <c r="BP42" s="35"/>
      <c r="BQ42" s="35"/>
      <c r="BR42" s="34">
        <f t="shared" si="11"/>
        <v>0</v>
      </c>
      <c r="BS42" s="56">
        <f t="shared" si="8"/>
        <v>6.96</v>
      </c>
      <c r="BT42" s="57" t="str">
        <f t="shared" si="9"/>
        <v>TB Kh¸</v>
      </c>
      <c r="BU42" s="15"/>
    </row>
    <row r="43" spans="1:73" ht="12.75">
      <c r="A43" s="43">
        <v>37</v>
      </c>
      <c r="B43" s="1">
        <v>40</v>
      </c>
      <c r="C43" s="2" t="s">
        <v>10</v>
      </c>
      <c r="D43" s="2" t="s">
        <v>56</v>
      </c>
      <c r="E43" s="2"/>
      <c r="F43" s="2">
        <v>9</v>
      </c>
      <c r="G43" s="2">
        <v>8</v>
      </c>
      <c r="H43" s="2">
        <v>7</v>
      </c>
      <c r="I43" s="33">
        <v>9</v>
      </c>
      <c r="J43" s="34">
        <f t="shared" si="10"/>
        <v>8.7</v>
      </c>
      <c r="K43" s="35">
        <v>8</v>
      </c>
      <c r="L43" s="35">
        <v>6</v>
      </c>
      <c r="M43" s="35">
        <v>7</v>
      </c>
      <c r="N43" s="35">
        <v>8</v>
      </c>
      <c r="O43" s="12">
        <v>8</v>
      </c>
      <c r="P43" s="60">
        <f t="shared" si="1"/>
        <v>7.7749999999999995</v>
      </c>
      <c r="Q43" s="43">
        <v>37</v>
      </c>
      <c r="R43" s="1">
        <v>40</v>
      </c>
      <c r="S43" s="2" t="s">
        <v>10</v>
      </c>
      <c r="T43" s="2" t="s">
        <v>56</v>
      </c>
      <c r="U43" s="2"/>
      <c r="V43" s="35">
        <v>8</v>
      </c>
      <c r="W43" s="35">
        <v>8</v>
      </c>
      <c r="X43" s="35">
        <v>9</v>
      </c>
      <c r="Y43" s="34">
        <f t="shared" si="2"/>
        <v>8.7</v>
      </c>
      <c r="Z43" s="35">
        <v>7</v>
      </c>
      <c r="AA43" s="35">
        <v>8</v>
      </c>
      <c r="AB43" s="35">
        <v>9</v>
      </c>
      <c r="AC43" s="35">
        <v>9</v>
      </c>
      <c r="AD43" s="60">
        <f t="shared" si="3"/>
        <v>8.7</v>
      </c>
      <c r="AE43" s="43">
        <v>37</v>
      </c>
      <c r="AF43" s="1">
        <v>40</v>
      </c>
      <c r="AG43" s="2" t="s">
        <v>10</v>
      </c>
      <c r="AH43" s="2" t="s">
        <v>56</v>
      </c>
      <c r="AI43" s="2"/>
      <c r="AJ43" s="35">
        <v>7</v>
      </c>
      <c r="AK43" s="35">
        <v>8</v>
      </c>
      <c r="AL43" s="35">
        <v>7</v>
      </c>
      <c r="AM43" s="35">
        <v>8</v>
      </c>
      <c r="AN43" s="34">
        <f t="shared" si="4"/>
        <v>7.799999999999999</v>
      </c>
      <c r="AO43" s="35">
        <v>7</v>
      </c>
      <c r="AP43" s="35">
        <v>7</v>
      </c>
      <c r="AQ43" s="35">
        <v>8</v>
      </c>
      <c r="AR43" s="35">
        <v>7</v>
      </c>
      <c r="AS43" s="60">
        <f t="shared" si="5"/>
        <v>7.1</v>
      </c>
      <c r="AT43" s="43">
        <v>37</v>
      </c>
      <c r="AU43" s="1">
        <v>40</v>
      </c>
      <c r="AV43" s="2" t="s">
        <v>10</v>
      </c>
      <c r="AW43" s="2" t="s">
        <v>56</v>
      </c>
      <c r="AX43" s="2"/>
      <c r="AY43" s="35">
        <v>6</v>
      </c>
      <c r="AZ43" s="35">
        <v>7</v>
      </c>
      <c r="BA43" s="35">
        <v>6</v>
      </c>
      <c r="BB43" s="35">
        <v>7</v>
      </c>
      <c r="BC43" s="35">
        <v>7</v>
      </c>
      <c r="BD43" s="34">
        <f t="shared" si="6"/>
        <v>6.85</v>
      </c>
      <c r="BE43" s="35">
        <v>7</v>
      </c>
      <c r="BF43" s="35">
        <v>8</v>
      </c>
      <c r="BG43" s="35">
        <v>9</v>
      </c>
      <c r="BH43" s="35">
        <v>9</v>
      </c>
      <c r="BI43" s="60">
        <f t="shared" si="7"/>
        <v>8.7</v>
      </c>
      <c r="BJ43" s="43">
        <v>37</v>
      </c>
      <c r="BK43" s="1">
        <v>40</v>
      </c>
      <c r="BL43" s="2" t="s">
        <v>10</v>
      </c>
      <c r="BM43" s="2" t="s">
        <v>56</v>
      </c>
      <c r="BN43" s="2"/>
      <c r="BO43" s="35"/>
      <c r="BP43" s="35"/>
      <c r="BQ43" s="35"/>
      <c r="BR43" s="34">
        <f t="shared" si="11"/>
        <v>0</v>
      </c>
      <c r="BS43" s="56">
        <f t="shared" si="8"/>
        <v>7.96</v>
      </c>
      <c r="BT43" s="57" t="str">
        <f t="shared" si="9"/>
        <v>Kh¸</v>
      </c>
      <c r="BU43" s="15"/>
    </row>
    <row r="44" spans="1:73" ht="12.75">
      <c r="A44" s="43">
        <v>38</v>
      </c>
      <c r="B44" s="1">
        <v>41</v>
      </c>
      <c r="C44" s="2" t="s">
        <v>47</v>
      </c>
      <c r="D44" s="2" t="s">
        <v>57</v>
      </c>
      <c r="E44" s="2"/>
      <c r="F44" s="2">
        <v>7</v>
      </c>
      <c r="G44" s="2">
        <v>7</v>
      </c>
      <c r="H44" s="2">
        <v>6</v>
      </c>
      <c r="I44" s="33">
        <v>7</v>
      </c>
      <c r="J44" s="34">
        <f t="shared" si="10"/>
        <v>6.8999999999999995</v>
      </c>
      <c r="K44" s="35">
        <v>8</v>
      </c>
      <c r="L44" s="35">
        <v>7</v>
      </c>
      <c r="M44" s="35">
        <v>8</v>
      </c>
      <c r="N44" s="35">
        <v>8</v>
      </c>
      <c r="O44" s="12">
        <v>8</v>
      </c>
      <c r="P44" s="60">
        <f t="shared" si="1"/>
        <v>7.924999999999999</v>
      </c>
      <c r="Q44" s="43">
        <v>38</v>
      </c>
      <c r="R44" s="1">
        <v>41</v>
      </c>
      <c r="S44" s="2" t="s">
        <v>47</v>
      </c>
      <c r="T44" s="2" t="s">
        <v>57</v>
      </c>
      <c r="U44" s="2"/>
      <c r="V44" s="35">
        <v>8</v>
      </c>
      <c r="W44" s="35">
        <v>7</v>
      </c>
      <c r="X44" s="35">
        <v>8</v>
      </c>
      <c r="Y44" s="34">
        <f t="shared" si="2"/>
        <v>7.85</v>
      </c>
      <c r="Z44" s="35">
        <v>6</v>
      </c>
      <c r="AA44" s="35">
        <v>8</v>
      </c>
      <c r="AB44" s="35">
        <v>8</v>
      </c>
      <c r="AC44" s="35">
        <v>7</v>
      </c>
      <c r="AD44" s="60">
        <f t="shared" si="3"/>
        <v>7.1</v>
      </c>
      <c r="AE44" s="43">
        <v>38</v>
      </c>
      <c r="AF44" s="1">
        <v>41</v>
      </c>
      <c r="AG44" s="2" t="s">
        <v>47</v>
      </c>
      <c r="AH44" s="2" t="s">
        <v>57</v>
      </c>
      <c r="AI44" s="2"/>
      <c r="AJ44" s="35">
        <v>7</v>
      </c>
      <c r="AK44" s="35">
        <v>7</v>
      </c>
      <c r="AL44" s="35">
        <v>7</v>
      </c>
      <c r="AM44" s="35">
        <v>7</v>
      </c>
      <c r="AN44" s="34">
        <f t="shared" si="4"/>
        <v>7</v>
      </c>
      <c r="AO44" s="35">
        <v>6</v>
      </c>
      <c r="AP44" s="35">
        <v>6</v>
      </c>
      <c r="AQ44" s="35">
        <v>7</v>
      </c>
      <c r="AR44" s="35">
        <v>7</v>
      </c>
      <c r="AS44" s="60">
        <f t="shared" si="5"/>
        <v>6.799999999999999</v>
      </c>
      <c r="AT44" s="43">
        <v>38</v>
      </c>
      <c r="AU44" s="1">
        <v>41</v>
      </c>
      <c r="AV44" s="2" t="s">
        <v>47</v>
      </c>
      <c r="AW44" s="2" t="s">
        <v>57</v>
      </c>
      <c r="AX44" s="2"/>
      <c r="AY44" s="35">
        <v>6</v>
      </c>
      <c r="AZ44" s="35">
        <v>7</v>
      </c>
      <c r="BA44" s="35">
        <v>6</v>
      </c>
      <c r="BB44" s="35">
        <v>7</v>
      </c>
      <c r="BC44" s="35">
        <v>7</v>
      </c>
      <c r="BD44" s="34">
        <f t="shared" si="6"/>
        <v>6.85</v>
      </c>
      <c r="BE44" s="35">
        <v>7</v>
      </c>
      <c r="BF44" s="35">
        <v>8</v>
      </c>
      <c r="BG44" s="35">
        <v>7</v>
      </c>
      <c r="BH44" s="35">
        <v>8</v>
      </c>
      <c r="BI44" s="60">
        <f t="shared" si="7"/>
        <v>7.799999999999999</v>
      </c>
      <c r="BJ44" s="43">
        <v>38</v>
      </c>
      <c r="BK44" s="1">
        <v>41</v>
      </c>
      <c r="BL44" s="2" t="s">
        <v>47</v>
      </c>
      <c r="BM44" s="2" t="s">
        <v>57</v>
      </c>
      <c r="BN44" s="2"/>
      <c r="BO44" s="35"/>
      <c r="BP44" s="35"/>
      <c r="BQ44" s="35"/>
      <c r="BR44" s="34">
        <f t="shared" si="11"/>
        <v>0</v>
      </c>
      <c r="BS44" s="56">
        <f t="shared" si="8"/>
        <v>7.26</v>
      </c>
      <c r="BT44" s="57" t="str">
        <f t="shared" si="9"/>
        <v>Kh¸</v>
      </c>
      <c r="BU44" s="15"/>
    </row>
    <row r="45" spans="1:73" ht="12.75">
      <c r="A45" s="43">
        <v>39</v>
      </c>
      <c r="B45" s="1">
        <v>42</v>
      </c>
      <c r="C45" s="2" t="s">
        <v>23</v>
      </c>
      <c r="D45" s="2" t="s">
        <v>58</v>
      </c>
      <c r="E45" s="2"/>
      <c r="F45" s="2">
        <v>7</v>
      </c>
      <c r="G45" s="2">
        <v>7</v>
      </c>
      <c r="H45" s="2">
        <v>7</v>
      </c>
      <c r="I45" s="33">
        <v>9</v>
      </c>
      <c r="J45" s="34">
        <f t="shared" si="10"/>
        <v>8.4</v>
      </c>
      <c r="K45" s="35">
        <v>8</v>
      </c>
      <c r="L45" s="35">
        <v>7</v>
      </c>
      <c r="M45" s="35">
        <v>7</v>
      </c>
      <c r="N45" s="35">
        <v>8</v>
      </c>
      <c r="O45" s="12">
        <v>8</v>
      </c>
      <c r="P45" s="60">
        <f t="shared" si="1"/>
        <v>7.85</v>
      </c>
      <c r="Q45" s="43">
        <v>39</v>
      </c>
      <c r="R45" s="1">
        <v>42</v>
      </c>
      <c r="S45" s="2" t="s">
        <v>23</v>
      </c>
      <c r="T45" s="2" t="s">
        <v>58</v>
      </c>
      <c r="U45" s="2"/>
      <c r="V45" s="35">
        <v>6</v>
      </c>
      <c r="W45" s="35">
        <v>7</v>
      </c>
      <c r="X45" s="35">
        <v>6</v>
      </c>
      <c r="Y45" s="34">
        <f t="shared" si="2"/>
        <v>6.1499999999999995</v>
      </c>
      <c r="Z45" s="35">
        <v>8</v>
      </c>
      <c r="AA45" s="35">
        <v>8</v>
      </c>
      <c r="AB45" s="35">
        <v>9</v>
      </c>
      <c r="AC45" s="35">
        <v>8</v>
      </c>
      <c r="AD45" s="60">
        <f t="shared" si="3"/>
        <v>8.1</v>
      </c>
      <c r="AE45" s="43">
        <v>39</v>
      </c>
      <c r="AF45" s="1">
        <v>42</v>
      </c>
      <c r="AG45" s="2" t="s">
        <v>23</v>
      </c>
      <c r="AH45" s="2" t="s">
        <v>58</v>
      </c>
      <c r="AI45" s="2"/>
      <c r="AJ45" s="35">
        <v>7</v>
      </c>
      <c r="AK45" s="35">
        <v>8</v>
      </c>
      <c r="AL45" s="35">
        <v>8</v>
      </c>
      <c r="AM45" s="35">
        <v>8</v>
      </c>
      <c r="AN45" s="34">
        <f t="shared" si="4"/>
        <v>7.8999999999999995</v>
      </c>
      <c r="AO45" s="35">
        <v>7</v>
      </c>
      <c r="AP45" s="35">
        <v>6</v>
      </c>
      <c r="AQ45" s="35">
        <v>7</v>
      </c>
      <c r="AR45" s="35">
        <v>9</v>
      </c>
      <c r="AS45" s="60">
        <f t="shared" si="5"/>
        <v>8.3</v>
      </c>
      <c r="AT45" s="43">
        <v>39</v>
      </c>
      <c r="AU45" s="1">
        <v>42</v>
      </c>
      <c r="AV45" s="2" t="s">
        <v>23</v>
      </c>
      <c r="AW45" s="2" t="s">
        <v>58</v>
      </c>
      <c r="AX45" s="2"/>
      <c r="AY45" s="35">
        <v>5</v>
      </c>
      <c r="AZ45" s="35">
        <v>6</v>
      </c>
      <c r="BA45" s="35">
        <v>6</v>
      </c>
      <c r="BB45" s="35">
        <v>6</v>
      </c>
      <c r="BC45" s="35">
        <v>6</v>
      </c>
      <c r="BD45" s="34">
        <f t="shared" si="6"/>
        <v>5.924999999999999</v>
      </c>
      <c r="BE45" s="35">
        <v>6</v>
      </c>
      <c r="BF45" s="35">
        <v>7</v>
      </c>
      <c r="BG45" s="35">
        <v>7</v>
      </c>
      <c r="BH45" s="35">
        <v>8</v>
      </c>
      <c r="BI45" s="60">
        <f t="shared" si="7"/>
        <v>7.6</v>
      </c>
      <c r="BJ45" s="43">
        <v>39</v>
      </c>
      <c r="BK45" s="1">
        <v>42</v>
      </c>
      <c r="BL45" s="2" t="s">
        <v>23</v>
      </c>
      <c r="BM45" s="2" t="s">
        <v>58</v>
      </c>
      <c r="BN45" s="2"/>
      <c r="BO45" s="35"/>
      <c r="BP45" s="35"/>
      <c r="BQ45" s="35"/>
      <c r="BR45" s="34">
        <f t="shared" si="11"/>
        <v>0</v>
      </c>
      <c r="BS45" s="56">
        <f t="shared" si="8"/>
        <v>7.53</v>
      </c>
      <c r="BT45" s="57" t="str">
        <f t="shared" si="9"/>
        <v>Kh¸</v>
      </c>
      <c r="BU45" s="15"/>
    </row>
    <row r="46" spans="1:73" ht="12.75">
      <c r="A46" s="43">
        <v>40</v>
      </c>
      <c r="B46" s="1">
        <v>43</v>
      </c>
      <c r="C46" s="2" t="s">
        <v>59</v>
      </c>
      <c r="D46" s="2" t="s">
        <v>60</v>
      </c>
      <c r="E46" s="2"/>
      <c r="F46" s="2">
        <v>7</v>
      </c>
      <c r="G46" s="2">
        <v>7</v>
      </c>
      <c r="H46" s="2">
        <v>8</v>
      </c>
      <c r="I46" s="33">
        <v>7</v>
      </c>
      <c r="J46" s="34">
        <f t="shared" si="10"/>
        <v>7.1</v>
      </c>
      <c r="K46" s="35">
        <v>7</v>
      </c>
      <c r="L46" s="35">
        <v>8</v>
      </c>
      <c r="M46" s="35">
        <v>8</v>
      </c>
      <c r="N46" s="35">
        <v>7</v>
      </c>
      <c r="O46" s="12">
        <v>8</v>
      </c>
      <c r="P46" s="60">
        <f t="shared" si="1"/>
        <v>7.85</v>
      </c>
      <c r="Q46" s="43">
        <v>40</v>
      </c>
      <c r="R46" s="1">
        <v>43</v>
      </c>
      <c r="S46" s="2" t="s">
        <v>59</v>
      </c>
      <c r="T46" s="2" t="s">
        <v>60</v>
      </c>
      <c r="U46" s="2"/>
      <c r="V46" s="35">
        <v>7</v>
      </c>
      <c r="W46" s="35">
        <v>7</v>
      </c>
      <c r="X46" s="35">
        <v>7</v>
      </c>
      <c r="Y46" s="34">
        <f t="shared" si="2"/>
        <v>7</v>
      </c>
      <c r="Z46" s="35">
        <v>6</v>
      </c>
      <c r="AA46" s="35">
        <v>7</v>
      </c>
      <c r="AB46" s="35">
        <v>5</v>
      </c>
      <c r="AC46" s="35">
        <v>7</v>
      </c>
      <c r="AD46" s="60">
        <f t="shared" si="3"/>
        <v>6.699999999999999</v>
      </c>
      <c r="AE46" s="43">
        <v>40</v>
      </c>
      <c r="AF46" s="1">
        <v>43</v>
      </c>
      <c r="AG46" s="2" t="s">
        <v>59</v>
      </c>
      <c r="AH46" s="2" t="s">
        <v>60</v>
      </c>
      <c r="AI46" s="2"/>
      <c r="AJ46" s="35">
        <v>6</v>
      </c>
      <c r="AK46" s="35">
        <v>8</v>
      </c>
      <c r="AL46" s="35">
        <v>6</v>
      </c>
      <c r="AM46" s="35">
        <v>8</v>
      </c>
      <c r="AN46" s="34">
        <f t="shared" si="4"/>
        <v>7.6</v>
      </c>
      <c r="AO46" s="35">
        <v>5</v>
      </c>
      <c r="AP46" s="35">
        <v>7</v>
      </c>
      <c r="AQ46" s="35">
        <v>7</v>
      </c>
      <c r="AR46" s="35">
        <v>7</v>
      </c>
      <c r="AS46" s="60">
        <f t="shared" si="5"/>
        <v>6.799999999999999</v>
      </c>
      <c r="AT46" s="43">
        <v>40</v>
      </c>
      <c r="AU46" s="1">
        <v>43</v>
      </c>
      <c r="AV46" s="2" t="s">
        <v>59</v>
      </c>
      <c r="AW46" s="2" t="s">
        <v>60</v>
      </c>
      <c r="AX46" s="2"/>
      <c r="AY46" s="35">
        <v>5</v>
      </c>
      <c r="AZ46" s="35">
        <v>6</v>
      </c>
      <c r="BA46" s="35">
        <v>6</v>
      </c>
      <c r="BB46" s="35">
        <v>6</v>
      </c>
      <c r="BC46" s="35">
        <v>6</v>
      </c>
      <c r="BD46" s="34">
        <f t="shared" si="6"/>
        <v>5.924999999999999</v>
      </c>
      <c r="BE46" s="35">
        <v>6</v>
      </c>
      <c r="BF46" s="35">
        <v>7</v>
      </c>
      <c r="BG46" s="35">
        <v>8</v>
      </c>
      <c r="BH46" s="35">
        <v>8</v>
      </c>
      <c r="BI46" s="60">
        <f t="shared" si="7"/>
        <v>7.699999999999999</v>
      </c>
      <c r="BJ46" s="43">
        <v>40</v>
      </c>
      <c r="BK46" s="1">
        <v>43</v>
      </c>
      <c r="BL46" s="2" t="s">
        <v>59</v>
      </c>
      <c r="BM46" s="2" t="s">
        <v>60</v>
      </c>
      <c r="BN46" s="2"/>
      <c r="BO46" s="35"/>
      <c r="BP46" s="35"/>
      <c r="BQ46" s="35"/>
      <c r="BR46" s="34">
        <f t="shared" si="11"/>
        <v>0</v>
      </c>
      <c r="BS46" s="56">
        <f t="shared" si="8"/>
        <v>7.07</v>
      </c>
      <c r="BT46" s="57" t="str">
        <f t="shared" si="9"/>
        <v>Kh¸</v>
      </c>
      <c r="BU46" s="15"/>
    </row>
    <row r="47" spans="1:73" ht="12.75">
      <c r="A47" s="43">
        <v>41</v>
      </c>
      <c r="B47" s="1">
        <v>44</v>
      </c>
      <c r="C47" s="2" t="s">
        <v>61</v>
      </c>
      <c r="D47" s="2" t="s">
        <v>62</v>
      </c>
      <c r="E47" s="2"/>
      <c r="F47" s="2">
        <v>9</v>
      </c>
      <c r="G47" s="2">
        <v>7</v>
      </c>
      <c r="H47" s="2">
        <v>7</v>
      </c>
      <c r="I47" s="33">
        <v>8</v>
      </c>
      <c r="J47" s="34">
        <f t="shared" si="10"/>
        <v>7.8999999999999995</v>
      </c>
      <c r="K47" s="35">
        <v>6</v>
      </c>
      <c r="L47" s="35">
        <v>8</v>
      </c>
      <c r="M47" s="35">
        <v>7</v>
      </c>
      <c r="N47" s="35">
        <v>7</v>
      </c>
      <c r="O47" s="12">
        <v>8</v>
      </c>
      <c r="P47" s="60">
        <f t="shared" si="1"/>
        <v>7.699999999999999</v>
      </c>
      <c r="Q47" s="43">
        <v>41</v>
      </c>
      <c r="R47" s="1">
        <v>44</v>
      </c>
      <c r="S47" s="2" t="s">
        <v>61</v>
      </c>
      <c r="T47" s="2" t="s">
        <v>62</v>
      </c>
      <c r="U47" s="2"/>
      <c r="V47" s="35">
        <v>7</v>
      </c>
      <c r="W47" s="35">
        <v>7</v>
      </c>
      <c r="X47" s="35">
        <v>7</v>
      </c>
      <c r="Y47" s="34">
        <f t="shared" si="2"/>
        <v>7</v>
      </c>
      <c r="Z47" s="35">
        <v>8</v>
      </c>
      <c r="AA47" s="35">
        <v>8</v>
      </c>
      <c r="AB47" s="35">
        <v>8</v>
      </c>
      <c r="AC47" s="35">
        <v>8</v>
      </c>
      <c r="AD47" s="60">
        <f t="shared" si="3"/>
        <v>8</v>
      </c>
      <c r="AE47" s="43">
        <v>41</v>
      </c>
      <c r="AF47" s="1">
        <v>44</v>
      </c>
      <c r="AG47" s="2" t="s">
        <v>61</v>
      </c>
      <c r="AH47" s="2" t="s">
        <v>62</v>
      </c>
      <c r="AI47" s="2"/>
      <c r="AJ47" s="35">
        <v>7</v>
      </c>
      <c r="AK47" s="35">
        <v>7</v>
      </c>
      <c r="AL47" s="35">
        <v>8</v>
      </c>
      <c r="AM47" s="35">
        <v>7</v>
      </c>
      <c r="AN47" s="34">
        <f t="shared" si="4"/>
        <v>7.1</v>
      </c>
      <c r="AO47" s="35">
        <v>5</v>
      </c>
      <c r="AP47" s="35">
        <v>8</v>
      </c>
      <c r="AQ47" s="35">
        <v>8</v>
      </c>
      <c r="AR47" s="35">
        <v>7</v>
      </c>
      <c r="AS47" s="60">
        <f t="shared" si="5"/>
        <v>7</v>
      </c>
      <c r="AT47" s="43">
        <v>41</v>
      </c>
      <c r="AU47" s="1">
        <v>44</v>
      </c>
      <c r="AV47" s="2" t="s">
        <v>61</v>
      </c>
      <c r="AW47" s="2" t="s">
        <v>62</v>
      </c>
      <c r="AX47" s="2"/>
      <c r="AY47" s="35">
        <v>6</v>
      </c>
      <c r="AZ47" s="35">
        <v>6</v>
      </c>
      <c r="BA47" s="35">
        <v>6</v>
      </c>
      <c r="BB47" s="35">
        <v>6</v>
      </c>
      <c r="BC47" s="35">
        <v>7</v>
      </c>
      <c r="BD47" s="34">
        <f t="shared" si="6"/>
        <v>6.699999999999999</v>
      </c>
      <c r="BE47" s="35">
        <v>8</v>
      </c>
      <c r="BF47" s="35">
        <v>8</v>
      </c>
      <c r="BG47" s="35">
        <v>7</v>
      </c>
      <c r="BH47" s="35">
        <v>8</v>
      </c>
      <c r="BI47" s="60">
        <f t="shared" si="7"/>
        <v>7.8999999999999995</v>
      </c>
      <c r="BJ47" s="43">
        <v>41</v>
      </c>
      <c r="BK47" s="1">
        <v>44</v>
      </c>
      <c r="BL47" s="2" t="s">
        <v>61</v>
      </c>
      <c r="BM47" s="2" t="s">
        <v>62</v>
      </c>
      <c r="BN47" s="2"/>
      <c r="BO47" s="35"/>
      <c r="BP47" s="35"/>
      <c r="BQ47" s="35"/>
      <c r="BR47" s="34">
        <f t="shared" si="11"/>
        <v>0</v>
      </c>
      <c r="BS47" s="56">
        <f t="shared" si="8"/>
        <v>7.41</v>
      </c>
      <c r="BT47" s="57" t="str">
        <f t="shared" si="9"/>
        <v>Kh¸</v>
      </c>
      <c r="BU47" s="15"/>
    </row>
    <row r="48" spans="1:73" ht="12.75">
      <c r="A48" s="43">
        <v>42</v>
      </c>
      <c r="B48" s="1">
        <v>45</v>
      </c>
      <c r="C48" s="2" t="s">
        <v>47</v>
      </c>
      <c r="D48" s="2" t="s">
        <v>62</v>
      </c>
      <c r="E48" s="2"/>
      <c r="F48" s="2">
        <v>8</v>
      </c>
      <c r="G48" s="2">
        <v>8</v>
      </c>
      <c r="H48" s="2">
        <v>7</v>
      </c>
      <c r="I48" s="33">
        <v>9</v>
      </c>
      <c r="J48" s="34">
        <f t="shared" si="10"/>
        <v>8.6</v>
      </c>
      <c r="K48" s="35">
        <v>8</v>
      </c>
      <c r="L48" s="35">
        <v>6</v>
      </c>
      <c r="M48" s="35">
        <v>7</v>
      </c>
      <c r="N48" s="35">
        <v>7</v>
      </c>
      <c r="O48" s="12">
        <v>7</v>
      </c>
      <c r="P48" s="60">
        <f t="shared" si="1"/>
        <v>7</v>
      </c>
      <c r="Q48" s="43">
        <v>42</v>
      </c>
      <c r="R48" s="1">
        <v>45</v>
      </c>
      <c r="S48" s="2" t="s">
        <v>47</v>
      </c>
      <c r="T48" s="2" t="s">
        <v>62</v>
      </c>
      <c r="U48" s="2"/>
      <c r="V48" s="35">
        <v>8</v>
      </c>
      <c r="W48" s="35">
        <v>8</v>
      </c>
      <c r="X48" s="35">
        <v>8</v>
      </c>
      <c r="Y48" s="34">
        <f t="shared" si="2"/>
        <v>8</v>
      </c>
      <c r="Z48" s="35">
        <v>7</v>
      </c>
      <c r="AA48" s="35">
        <v>8</v>
      </c>
      <c r="AB48" s="35">
        <v>8</v>
      </c>
      <c r="AC48" s="35">
        <v>8</v>
      </c>
      <c r="AD48" s="60">
        <f t="shared" si="3"/>
        <v>7.8999999999999995</v>
      </c>
      <c r="AE48" s="43">
        <v>42</v>
      </c>
      <c r="AF48" s="1">
        <v>45</v>
      </c>
      <c r="AG48" s="2" t="s">
        <v>47</v>
      </c>
      <c r="AH48" s="2" t="s">
        <v>62</v>
      </c>
      <c r="AI48" s="2"/>
      <c r="AJ48" s="35">
        <v>7</v>
      </c>
      <c r="AK48" s="35">
        <v>8</v>
      </c>
      <c r="AL48" s="35">
        <v>7</v>
      </c>
      <c r="AM48" s="35">
        <v>7</v>
      </c>
      <c r="AN48" s="34">
        <f t="shared" si="4"/>
        <v>7.1</v>
      </c>
      <c r="AO48" s="35">
        <v>7</v>
      </c>
      <c r="AP48" s="35">
        <v>6</v>
      </c>
      <c r="AQ48" s="35">
        <v>8</v>
      </c>
      <c r="AR48" s="35">
        <v>8</v>
      </c>
      <c r="AS48" s="60">
        <f t="shared" si="5"/>
        <v>7.699999999999999</v>
      </c>
      <c r="AT48" s="43">
        <v>42</v>
      </c>
      <c r="AU48" s="1">
        <v>45</v>
      </c>
      <c r="AV48" s="2" t="s">
        <v>47</v>
      </c>
      <c r="AW48" s="2" t="s">
        <v>62</v>
      </c>
      <c r="AX48" s="2"/>
      <c r="AY48" s="35">
        <v>6</v>
      </c>
      <c r="AZ48" s="35">
        <v>6</v>
      </c>
      <c r="BA48" s="35">
        <v>6</v>
      </c>
      <c r="BB48" s="35">
        <v>7</v>
      </c>
      <c r="BC48" s="35">
        <v>6</v>
      </c>
      <c r="BD48" s="34">
        <f t="shared" si="6"/>
        <v>6.074999999999999</v>
      </c>
      <c r="BE48" s="35">
        <v>7</v>
      </c>
      <c r="BF48" s="35">
        <v>8</v>
      </c>
      <c r="BG48" s="35">
        <v>8</v>
      </c>
      <c r="BH48" s="35">
        <v>8</v>
      </c>
      <c r="BI48" s="60">
        <f t="shared" si="7"/>
        <v>7.8999999999999995</v>
      </c>
      <c r="BJ48" s="43">
        <v>42</v>
      </c>
      <c r="BK48" s="1">
        <v>45</v>
      </c>
      <c r="BL48" s="2" t="s">
        <v>47</v>
      </c>
      <c r="BM48" s="2" t="s">
        <v>62</v>
      </c>
      <c r="BN48" s="2"/>
      <c r="BO48" s="35"/>
      <c r="BP48" s="35"/>
      <c r="BQ48" s="35"/>
      <c r="BR48" s="34">
        <f t="shared" si="11"/>
        <v>0</v>
      </c>
      <c r="BS48" s="56">
        <f t="shared" si="8"/>
        <v>7.44</v>
      </c>
      <c r="BT48" s="57" t="str">
        <f t="shared" si="9"/>
        <v>Kh¸</v>
      </c>
      <c r="BU48" s="15"/>
    </row>
    <row r="49" spans="1:73" ht="12.75">
      <c r="A49" s="43">
        <v>43</v>
      </c>
      <c r="B49" s="1">
        <v>46</v>
      </c>
      <c r="C49" s="2" t="s">
        <v>10</v>
      </c>
      <c r="D49" s="2" t="s">
        <v>62</v>
      </c>
      <c r="E49" s="2"/>
      <c r="F49" s="2">
        <v>8</v>
      </c>
      <c r="G49" s="2">
        <v>7</v>
      </c>
      <c r="H49" s="2">
        <v>7</v>
      </c>
      <c r="I49" s="33">
        <v>9</v>
      </c>
      <c r="J49" s="34">
        <f t="shared" si="10"/>
        <v>8.5</v>
      </c>
      <c r="K49" s="35">
        <v>8</v>
      </c>
      <c r="L49" s="35">
        <v>7</v>
      </c>
      <c r="M49" s="35">
        <v>6</v>
      </c>
      <c r="N49" s="35">
        <v>7</v>
      </c>
      <c r="O49" s="12">
        <v>8</v>
      </c>
      <c r="P49" s="60">
        <f t="shared" si="1"/>
        <v>7.699999999999999</v>
      </c>
      <c r="Q49" s="43">
        <v>43</v>
      </c>
      <c r="R49" s="1">
        <v>46</v>
      </c>
      <c r="S49" s="2" t="s">
        <v>10</v>
      </c>
      <c r="T49" s="2" t="s">
        <v>62</v>
      </c>
      <c r="U49" s="2"/>
      <c r="V49" s="35">
        <v>7</v>
      </c>
      <c r="W49" s="35">
        <v>7</v>
      </c>
      <c r="X49" s="35">
        <v>7</v>
      </c>
      <c r="Y49" s="34">
        <f t="shared" si="2"/>
        <v>7</v>
      </c>
      <c r="Z49" s="35">
        <v>6</v>
      </c>
      <c r="AA49" s="35">
        <v>8</v>
      </c>
      <c r="AB49" s="35">
        <v>8</v>
      </c>
      <c r="AC49" s="35">
        <v>8</v>
      </c>
      <c r="AD49" s="60">
        <f t="shared" si="3"/>
        <v>7.799999999999999</v>
      </c>
      <c r="AE49" s="43">
        <v>43</v>
      </c>
      <c r="AF49" s="1">
        <v>46</v>
      </c>
      <c r="AG49" s="2" t="s">
        <v>10</v>
      </c>
      <c r="AH49" s="2" t="s">
        <v>62</v>
      </c>
      <c r="AI49" s="2"/>
      <c r="AJ49" s="35">
        <v>8</v>
      </c>
      <c r="AK49" s="35">
        <v>8</v>
      </c>
      <c r="AL49" s="35">
        <v>7</v>
      </c>
      <c r="AM49" s="35">
        <v>8</v>
      </c>
      <c r="AN49" s="34">
        <f t="shared" si="4"/>
        <v>7.8999999999999995</v>
      </c>
      <c r="AO49" s="35">
        <v>6</v>
      </c>
      <c r="AP49" s="35">
        <v>7</v>
      </c>
      <c r="AQ49" s="35">
        <v>8</v>
      </c>
      <c r="AR49" s="35">
        <v>7</v>
      </c>
      <c r="AS49" s="60">
        <f t="shared" si="5"/>
        <v>7</v>
      </c>
      <c r="AT49" s="43">
        <v>43</v>
      </c>
      <c r="AU49" s="1">
        <v>46</v>
      </c>
      <c r="AV49" s="2" t="s">
        <v>10</v>
      </c>
      <c r="AW49" s="2" t="s">
        <v>62</v>
      </c>
      <c r="AX49" s="2"/>
      <c r="AY49" s="35">
        <v>5</v>
      </c>
      <c r="AZ49" s="35">
        <v>6</v>
      </c>
      <c r="BA49" s="35">
        <v>7</v>
      </c>
      <c r="BB49" s="35">
        <v>7</v>
      </c>
      <c r="BC49" s="35">
        <v>6</v>
      </c>
      <c r="BD49" s="34">
        <f t="shared" si="6"/>
        <v>6.074999999999999</v>
      </c>
      <c r="BE49" s="35">
        <v>5</v>
      </c>
      <c r="BF49" s="35">
        <v>7</v>
      </c>
      <c r="BG49" s="35">
        <v>7</v>
      </c>
      <c r="BH49" s="35">
        <v>8</v>
      </c>
      <c r="BI49" s="60">
        <f t="shared" si="7"/>
        <v>7.5</v>
      </c>
      <c r="BJ49" s="43">
        <v>43</v>
      </c>
      <c r="BK49" s="1">
        <v>46</v>
      </c>
      <c r="BL49" s="2" t="s">
        <v>10</v>
      </c>
      <c r="BM49" s="2" t="s">
        <v>62</v>
      </c>
      <c r="BN49" s="2"/>
      <c r="BO49" s="35"/>
      <c r="BP49" s="35"/>
      <c r="BQ49" s="35"/>
      <c r="BR49" s="34">
        <f t="shared" si="11"/>
        <v>0</v>
      </c>
      <c r="BS49" s="56">
        <f t="shared" si="8"/>
        <v>7.41</v>
      </c>
      <c r="BT49" s="57" t="str">
        <f t="shared" si="9"/>
        <v>Kh¸</v>
      </c>
      <c r="BU49" s="15"/>
    </row>
    <row r="50" spans="1:73" ht="12.75">
      <c r="A50" s="43">
        <v>44</v>
      </c>
      <c r="B50" s="1">
        <v>47</v>
      </c>
      <c r="C50" s="2" t="s">
        <v>63</v>
      </c>
      <c r="D50" s="2" t="s">
        <v>62</v>
      </c>
      <c r="E50" s="2"/>
      <c r="F50" s="2">
        <v>9</v>
      </c>
      <c r="G50" s="2">
        <v>7</v>
      </c>
      <c r="H50" s="2">
        <v>8</v>
      </c>
      <c r="I50" s="33">
        <v>9</v>
      </c>
      <c r="J50" s="34">
        <f t="shared" si="10"/>
        <v>8.7</v>
      </c>
      <c r="K50" s="35">
        <v>9</v>
      </c>
      <c r="L50" s="35">
        <v>8</v>
      </c>
      <c r="M50" s="35">
        <v>7</v>
      </c>
      <c r="N50" s="35">
        <v>8</v>
      </c>
      <c r="O50" s="12">
        <v>8</v>
      </c>
      <c r="P50" s="60">
        <f t="shared" si="1"/>
        <v>8</v>
      </c>
      <c r="Q50" s="43">
        <v>44</v>
      </c>
      <c r="R50" s="1">
        <v>47</v>
      </c>
      <c r="S50" s="2" t="s">
        <v>63</v>
      </c>
      <c r="T50" s="2" t="s">
        <v>62</v>
      </c>
      <c r="U50" s="2"/>
      <c r="V50" s="35">
        <v>7</v>
      </c>
      <c r="W50" s="35">
        <v>8</v>
      </c>
      <c r="X50" s="35">
        <v>8</v>
      </c>
      <c r="Y50" s="34">
        <f t="shared" si="2"/>
        <v>7.85</v>
      </c>
      <c r="Z50" s="35">
        <v>8</v>
      </c>
      <c r="AA50" s="35">
        <v>9</v>
      </c>
      <c r="AB50" s="35">
        <v>8</v>
      </c>
      <c r="AC50" s="35">
        <v>9</v>
      </c>
      <c r="AD50" s="60">
        <f t="shared" si="3"/>
        <v>8.8</v>
      </c>
      <c r="AE50" s="43">
        <v>44</v>
      </c>
      <c r="AF50" s="1">
        <v>47</v>
      </c>
      <c r="AG50" s="2" t="s">
        <v>63</v>
      </c>
      <c r="AH50" s="2" t="s">
        <v>62</v>
      </c>
      <c r="AI50" s="2"/>
      <c r="AJ50" s="35">
        <v>8</v>
      </c>
      <c r="AK50" s="35">
        <v>8</v>
      </c>
      <c r="AL50" s="35">
        <v>7</v>
      </c>
      <c r="AM50" s="35">
        <v>7</v>
      </c>
      <c r="AN50" s="34">
        <f t="shared" si="4"/>
        <v>7.199999999999999</v>
      </c>
      <c r="AO50" s="35">
        <v>7</v>
      </c>
      <c r="AP50" s="35">
        <v>8</v>
      </c>
      <c r="AQ50" s="35">
        <v>7</v>
      </c>
      <c r="AR50" s="35">
        <v>7</v>
      </c>
      <c r="AS50" s="60">
        <f t="shared" si="5"/>
        <v>7.1</v>
      </c>
      <c r="AT50" s="43">
        <v>44</v>
      </c>
      <c r="AU50" s="1">
        <v>47</v>
      </c>
      <c r="AV50" s="2" t="s">
        <v>63</v>
      </c>
      <c r="AW50" s="2" t="s">
        <v>62</v>
      </c>
      <c r="AX50" s="2"/>
      <c r="AY50" s="35">
        <v>7</v>
      </c>
      <c r="AZ50" s="35">
        <v>6</v>
      </c>
      <c r="BA50" s="35">
        <v>6</v>
      </c>
      <c r="BB50" s="35">
        <v>6</v>
      </c>
      <c r="BC50" s="35">
        <v>7</v>
      </c>
      <c r="BD50" s="34">
        <f t="shared" si="6"/>
        <v>6.7749999999999995</v>
      </c>
      <c r="BE50" s="35">
        <v>8</v>
      </c>
      <c r="BF50" s="35">
        <v>7</v>
      </c>
      <c r="BG50" s="35">
        <v>7</v>
      </c>
      <c r="BH50" s="35">
        <v>8</v>
      </c>
      <c r="BI50" s="60">
        <f t="shared" si="7"/>
        <v>7.799999999999999</v>
      </c>
      <c r="BJ50" s="43">
        <v>44</v>
      </c>
      <c r="BK50" s="1">
        <v>47</v>
      </c>
      <c r="BL50" s="2" t="s">
        <v>63</v>
      </c>
      <c r="BM50" s="2" t="s">
        <v>62</v>
      </c>
      <c r="BN50" s="2"/>
      <c r="BO50" s="35"/>
      <c r="BP50" s="35"/>
      <c r="BQ50" s="35"/>
      <c r="BR50" s="34">
        <f t="shared" si="11"/>
        <v>0</v>
      </c>
      <c r="BS50" s="56">
        <f t="shared" si="8"/>
        <v>7.74</v>
      </c>
      <c r="BT50" s="57" t="str">
        <f t="shared" si="9"/>
        <v>Kh¸</v>
      </c>
      <c r="BU50" s="15"/>
    </row>
    <row r="51" spans="1:73" ht="12.75">
      <c r="A51" s="43">
        <v>45</v>
      </c>
      <c r="B51" s="1">
        <v>48</v>
      </c>
      <c r="C51" s="2" t="s">
        <v>65</v>
      </c>
      <c r="D51" s="2" t="s">
        <v>64</v>
      </c>
      <c r="E51" s="2"/>
      <c r="F51" s="2">
        <v>8</v>
      </c>
      <c r="G51" s="2">
        <v>7</v>
      </c>
      <c r="H51" s="2">
        <v>7</v>
      </c>
      <c r="I51" s="33">
        <v>9</v>
      </c>
      <c r="J51" s="34">
        <f t="shared" si="10"/>
        <v>8.5</v>
      </c>
      <c r="K51" s="35">
        <v>8</v>
      </c>
      <c r="L51" s="35">
        <v>7</v>
      </c>
      <c r="M51" s="35">
        <v>8</v>
      </c>
      <c r="N51" s="35">
        <v>8</v>
      </c>
      <c r="O51" s="12">
        <v>7</v>
      </c>
      <c r="P51" s="60">
        <f t="shared" si="1"/>
        <v>7.225</v>
      </c>
      <c r="Q51" s="43">
        <v>45</v>
      </c>
      <c r="R51" s="1">
        <v>48</v>
      </c>
      <c r="S51" s="2" t="s">
        <v>65</v>
      </c>
      <c r="T51" s="2" t="s">
        <v>64</v>
      </c>
      <c r="U51" s="2"/>
      <c r="V51" s="35">
        <v>8</v>
      </c>
      <c r="W51" s="35">
        <v>8</v>
      </c>
      <c r="X51" s="35">
        <v>9</v>
      </c>
      <c r="Y51" s="34">
        <f t="shared" si="2"/>
        <v>8.7</v>
      </c>
      <c r="Z51" s="35">
        <v>8</v>
      </c>
      <c r="AA51" s="35">
        <v>8</v>
      </c>
      <c r="AB51" s="35">
        <v>9</v>
      </c>
      <c r="AC51" s="35">
        <v>8</v>
      </c>
      <c r="AD51" s="60">
        <f t="shared" si="3"/>
        <v>8.1</v>
      </c>
      <c r="AE51" s="43">
        <v>45</v>
      </c>
      <c r="AF51" s="1">
        <v>48</v>
      </c>
      <c r="AG51" s="2" t="s">
        <v>65</v>
      </c>
      <c r="AH51" s="2" t="s">
        <v>64</v>
      </c>
      <c r="AI51" s="2"/>
      <c r="AJ51" s="35">
        <v>7</v>
      </c>
      <c r="AK51" s="35">
        <v>8</v>
      </c>
      <c r="AL51" s="35">
        <v>8</v>
      </c>
      <c r="AM51" s="35">
        <v>8</v>
      </c>
      <c r="AN51" s="34">
        <f t="shared" si="4"/>
        <v>7.8999999999999995</v>
      </c>
      <c r="AO51" s="35">
        <v>6</v>
      </c>
      <c r="AP51" s="35">
        <v>7</v>
      </c>
      <c r="AQ51" s="35">
        <v>7</v>
      </c>
      <c r="AR51" s="35">
        <v>8</v>
      </c>
      <c r="AS51" s="60">
        <f t="shared" si="5"/>
        <v>7.6</v>
      </c>
      <c r="AT51" s="43">
        <v>45</v>
      </c>
      <c r="AU51" s="1">
        <v>48</v>
      </c>
      <c r="AV51" s="2" t="s">
        <v>65</v>
      </c>
      <c r="AW51" s="2" t="s">
        <v>64</v>
      </c>
      <c r="AX51" s="2"/>
      <c r="AY51" s="35">
        <v>7</v>
      </c>
      <c r="AZ51" s="35">
        <v>6</v>
      </c>
      <c r="BA51" s="35">
        <v>7</v>
      </c>
      <c r="BB51" s="35">
        <v>7</v>
      </c>
      <c r="BC51" s="35">
        <v>6</v>
      </c>
      <c r="BD51" s="34">
        <f t="shared" si="6"/>
        <v>6.225</v>
      </c>
      <c r="BE51" s="35">
        <v>8</v>
      </c>
      <c r="BF51" s="35">
        <v>8</v>
      </c>
      <c r="BG51" s="35">
        <v>9</v>
      </c>
      <c r="BH51" s="35">
        <v>8</v>
      </c>
      <c r="BI51" s="60">
        <f t="shared" si="7"/>
        <v>8.1</v>
      </c>
      <c r="BJ51" s="43">
        <v>45</v>
      </c>
      <c r="BK51" s="1">
        <v>48</v>
      </c>
      <c r="BL51" s="2" t="s">
        <v>65</v>
      </c>
      <c r="BM51" s="2" t="s">
        <v>64</v>
      </c>
      <c r="BN51" s="2"/>
      <c r="BO51" s="35"/>
      <c r="BP51" s="35"/>
      <c r="BQ51" s="35"/>
      <c r="BR51" s="34">
        <f t="shared" si="11"/>
        <v>0</v>
      </c>
      <c r="BS51" s="56">
        <f t="shared" si="8"/>
        <v>7.67</v>
      </c>
      <c r="BT51" s="57" t="str">
        <f t="shared" si="9"/>
        <v>Kh¸</v>
      </c>
      <c r="BU51" s="15"/>
    </row>
    <row r="52" spans="1:73" ht="12.75">
      <c r="A52" s="43">
        <v>46</v>
      </c>
      <c r="B52" s="1">
        <v>49</v>
      </c>
      <c r="C52" s="2" t="s">
        <v>10</v>
      </c>
      <c r="D52" s="2" t="s">
        <v>66</v>
      </c>
      <c r="E52" s="2"/>
      <c r="F52" s="2">
        <v>7</v>
      </c>
      <c r="G52" s="2">
        <v>7</v>
      </c>
      <c r="H52" s="2">
        <v>8</v>
      </c>
      <c r="I52" s="33">
        <v>9</v>
      </c>
      <c r="J52" s="34">
        <f t="shared" si="10"/>
        <v>8.5</v>
      </c>
      <c r="K52" s="35">
        <v>7</v>
      </c>
      <c r="L52" s="35">
        <v>8</v>
      </c>
      <c r="M52" s="35">
        <v>7</v>
      </c>
      <c r="N52" s="35">
        <v>6</v>
      </c>
      <c r="O52" s="12">
        <v>8</v>
      </c>
      <c r="P52" s="60">
        <f t="shared" si="1"/>
        <v>7.699999999999999</v>
      </c>
      <c r="Q52" s="43">
        <v>46</v>
      </c>
      <c r="R52" s="1">
        <v>49</v>
      </c>
      <c r="S52" s="2" t="s">
        <v>10</v>
      </c>
      <c r="T52" s="2" t="s">
        <v>66</v>
      </c>
      <c r="U52" s="2"/>
      <c r="V52" s="35">
        <v>7</v>
      </c>
      <c r="W52" s="35">
        <v>7</v>
      </c>
      <c r="X52" s="35">
        <v>8</v>
      </c>
      <c r="Y52" s="34">
        <f t="shared" si="2"/>
        <v>7.699999999999999</v>
      </c>
      <c r="Z52" s="35">
        <v>8</v>
      </c>
      <c r="AA52" s="35">
        <v>8</v>
      </c>
      <c r="AB52" s="35">
        <v>8</v>
      </c>
      <c r="AC52" s="35">
        <v>7</v>
      </c>
      <c r="AD52" s="60">
        <f t="shared" si="3"/>
        <v>7.299999999999999</v>
      </c>
      <c r="AE52" s="43">
        <v>46</v>
      </c>
      <c r="AF52" s="1">
        <v>49</v>
      </c>
      <c r="AG52" s="2" t="s">
        <v>10</v>
      </c>
      <c r="AH52" s="2" t="s">
        <v>66</v>
      </c>
      <c r="AI52" s="2"/>
      <c r="AJ52" s="35">
        <v>8</v>
      </c>
      <c r="AK52" s="35">
        <v>7</v>
      </c>
      <c r="AL52" s="35">
        <v>7</v>
      </c>
      <c r="AM52" s="35">
        <v>8</v>
      </c>
      <c r="AN52" s="34">
        <f t="shared" si="4"/>
        <v>7.799999999999999</v>
      </c>
      <c r="AO52" s="35">
        <v>6</v>
      </c>
      <c r="AP52" s="35">
        <v>6</v>
      </c>
      <c r="AQ52" s="35">
        <v>8</v>
      </c>
      <c r="AR52" s="35">
        <v>6</v>
      </c>
      <c r="AS52" s="60">
        <f t="shared" si="5"/>
        <v>6.199999999999999</v>
      </c>
      <c r="AT52" s="43">
        <v>46</v>
      </c>
      <c r="AU52" s="1">
        <v>49</v>
      </c>
      <c r="AV52" s="2" t="s">
        <v>10</v>
      </c>
      <c r="AW52" s="2" t="s">
        <v>66</v>
      </c>
      <c r="AX52" s="2"/>
      <c r="AY52" s="35">
        <v>6</v>
      </c>
      <c r="AZ52" s="35">
        <v>6</v>
      </c>
      <c r="BA52" s="35">
        <v>6</v>
      </c>
      <c r="BB52" s="35">
        <v>6</v>
      </c>
      <c r="BC52" s="35">
        <v>6</v>
      </c>
      <c r="BD52" s="34">
        <f t="shared" si="6"/>
        <v>5.999999999999999</v>
      </c>
      <c r="BE52" s="35">
        <v>8</v>
      </c>
      <c r="BF52" s="35">
        <v>7</v>
      </c>
      <c r="BG52" s="35">
        <v>8</v>
      </c>
      <c r="BH52" s="35">
        <v>7</v>
      </c>
      <c r="BI52" s="60">
        <f t="shared" si="7"/>
        <v>7.199999999999999</v>
      </c>
      <c r="BJ52" s="43">
        <v>46</v>
      </c>
      <c r="BK52" s="1">
        <v>49</v>
      </c>
      <c r="BL52" s="2" t="s">
        <v>10</v>
      </c>
      <c r="BM52" s="2" t="s">
        <v>66</v>
      </c>
      <c r="BN52" s="2"/>
      <c r="BO52" s="35"/>
      <c r="BP52" s="35"/>
      <c r="BQ52" s="35"/>
      <c r="BR52" s="34">
        <f t="shared" si="11"/>
        <v>0</v>
      </c>
      <c r="BS52" s="56">
        <f t="shared" si="8"/>
        <v>7.25</v>
      </c>
      <c r="BT52" s="57" t="str">
        <f t="shared" si="9"/>
        <v>Kh¸</v>
      </c>
      <c r="BU52" s="15"/>
    </row>
    <row r="53" spans="1:73" ht="12.75">
      <c r="A53" s="43">
        <v>47</v>
      </c>
      <c r="B53" s="1">
        <v>50</v>
      </c>
      <c r="C53" s="2" t="s">
        <v>10</v>
      </c>
      <c r="D53" s="2" t="s">
        <v>67</v>
      </c>
      <c r="E53" s="2"/>
      <c r="F53" s="2">
        <v>7</v>
      </c>
      <c r="G53" s="2">
        <v>9</v>
      </c>
      <c r="H53" s="2">
        <v>8</v>
      </c>
      <c r="I53" s="33">
        <v>9</v>
      </c>
      <c r="J53" s="34">
        <f t="shared" si="10"/>
        <v>8.7</v>
      </c>
      <c r="K53" s="35">
        <v>8</v>
      </c>
      <c r="L53" s="35">
        <v>7</v>
      </c>
      <c r="M53" s="35">
        <v>6</v>
      </c>
      <c r="N53" s="35">
        <v>7</v>
      </c>
      <c r="O53" s="12">
        <v>8</v>
      </c>
      <c r="P53" s="60">
        <f t="shared" si="1"/>
        <v>7.699999999999999</v>
      </c>
      <c r="Q53" s="43">
        <v>47</v>
      </c>
      <c r="R53" s="1">
        <v>50</v>
      </c>
      <c r="S53" s="2" t="s">
        <v>10</v>
      </c>
      <c r="T53" s="2" t="s">
        <v>67</v>
      </c>
      <c r="U53" s="2"/>
      <c r="V53" s="35">
        <v>8</v>
      </c>
      <c r="W53" s="35">
        <v>8</v>
      </c>
      <c r="X53" s="35">
        <v>9</v>
      </c>
      <c r="Y53" s="34">
        <f t="shared" si="2"/>
        <v>8.7</v>
      </c>
      <c r="Z53" s="35">
        <v>8</v>
      </c>
      <c r="AA53" s="35">
        <v>8</v>
      </c>
      <c r="AB53" s="35">
        <v>7</v>
      </c>
      <c r="AC53" s="35">
        <v>8</v>
      </c>
      <c r="AD53" s="60">
        <f t="shared" si="3"/>
        <v>7.8999999999999995</v>
      </c>
      <c r="AE53" s="43">
        <v>47</v>
      </c>
      <c r="AF53" s="1">
        <v>50</v>
      </c>
      <c r="AG53" s="2" t="s">
        <v>10</v>
      </c>
      <c r="AH53" s="2" t="s">
        <v>67</v>
      </c>
      <c r="AI53" s="2"/>
      <c r="AJ53" s="35">
        <v>7</v>
      </c>
      <c r="AK53" s="35">
        <v>8</v>
      </c>
      <c r="AL53" s="35">
        <v>8</v>
      </c>
      <c r="AM53" s="35">
        <v>6</v>
      </c>
      <c r="AN53" s="34">
        <f t="shared" si="4"/>
        <v>6.499999999999999</v>
      </c>
      <c r="AO53" s="35">
        <v>5</v>
      </c>
      <c r="AP53" s="35">
        <v>8</v>
      </c>
      <c r="AQ53" s="35">
        <v>8</v>
      </c>
      <c r="AR53" s="35">
        <v>9</v>
      </c>
      <c r="AS53" s="60">
        <f t="shared" si="5"/>
        <v>8.4</v>
      </c>
      <c r="AT53" s="43">
        <v>47</v>
      </c>
      <c r="AU53" s="1">
        <v>50</v>
      </c>
      <c r="AV53" s="2" t="s">
        <v>10</v>
      </c>
      <c r="AW53" s="2" t="s">
        <v>67</v>
      </c>
      <c r="AX53" s="2"/>
      <c r="AY53" s="35">
        <v>6</v>
      </c>
      <c r="AZ53" s="35">
        <v>7</v>
      </c>
      <c r="BA53" s="35">
        <v>7</v>
      </c>
      <c r="BB53" s="35">
        <v>7</v>
      </c>
      <c r="BC53" s="35">
        <v>5</v>
      </c>
      <c r="BD53" s="34">
        <f t="shared" si="6"/>
        <v>5.525</v>
      </c>
      <c r="BE53" s="35">
        <v>8</v>
      </c>
      <c r="BF53" s="35">
        <v>8</v>
      </c>
      <c r="BG53" s="35">
        <v>8</v>
      </c>
      <c r="BH53" s="35">
        <v>7</v>
      </c>
      <c r="BI53" s="60">
        <f t="shared" si="7"/>
        <v>7.299999999999999</v>
      </c>
      <c r="BJ53" s="43">
        <v>47</v>
      </c>
      <c r="BK53" s="1">
        <v>50</v>
      </c>
      <c r="BL53" s="2" t="s">
        <v>10</v>
      </c>
      <c r="BM53" s="2" t="s">
        <v>67</v>
      </c>
      <c r="BN53" s="2"/>
      <c r="BO53" s="35"/>
      <c r="BP53" s="35"/>
      <c r="BQ53" s="35"/>
      <c r="BR53" s="34">
        <f t="shared" si="11"/>
        <v>0</v>
      </c>
      <c r="BS53" s="56">
        <f t="shared" si="8"/>
        <v>7.47</v>
      </c>
      <c r="BT53" s="57" t="str">
        <f t="shared" si="9"/>
        <v>Kh¸</v>
      </c>
      <c r="BU53" s="15"/>
    </row>
    <row r="54" spans="1:73" ht="12.75">
      <c r="A54" s="43">
        <v>48</v>
      </c>
      <c r="B54" s="1">
        <v>51</v>
      </c>
      <c r="C54" s="2" t="s">
        <v>9</v>
      </c>
      <c r="D54" s="2" t="s">
        <v>67</v>
      </c>
      <c r="E54" s="2"/>
      <c r="F54" s="2">
        <v>7</v>
      </c>
      <c r="G54" s="2">
        <v>7</v>
      </c>
      <c r="H54" s="2">
        <v>7</v>
      </c>
      <c r="I54" s="33">
        <v>7</v>
      </c>
      <c r="J54" s="34">
        <f t="shared" si="10"/>
        <v>7</v>
      </c>
      <c r="K54" s="35">
        <v>5</v>
      </c>
      <c r="L54" s="35">
        <v>8</v>
      </c>
      <c r="M54" s="35">
        <v>7</v>
      </c>
      <c r="N54" s="35">
        <v>7</v>
      </c>
      <c r="O54" s="12">
        <v>7</v>
      </c>
      <c r="P54" s="60">
        <f t="shared" si="1"/>
        <v>6.924999999999999</v>
      </c>
      <c r="Q54" s="43">
        <v>48</v>
      </c>
      <c r="R54" s="1">
        <v>51</v>
      </c>
      <c r="S54" s="2" t="s">
        <v>9</v>
      </c>
      <c r="T54" s="2" t="s">
        <v>67</v>
      </c>
      <c r="U54" s="2"/>
      <c r="V54" s="35">
        <v>7</v>
      </c>
      <c r="W54" s="35">
        <v>7</v>
      </c>
      <c r="X54" s="35">
        <v>8</v>
      </c>
      <c r="Y54" s="34">
        <f t="shared" si="2"/>
        <v>7.699999999999999</v>
      </c>
      <c r="Z54" s="35">
        <v>8</v>
      </c>
      <c r="AA54" s="35">
        <v>7</v>
      </c>
      <c r="AB54" s="35">
        <v>6</v>
      </c>
      <c r="AC54" s="35">
        <v>7</v>
      </c>
      <c r="AD54" s="60">
        <f t="shared" si="3"/>
        <v>7</v>
      </c>
      <c r="AE54" s="43">
        <v>48</v>
      </c>
      <c r="AF54" s="1">
        <v>51</v>
      </c>
      <c r="AG54" s="2" t="s">
        <v>9</v>
      </c>
      <c r="AH54" s="2" t="s">
        <v>67</v>
      </c>
      <c r="AI54" s="2"/>
      <c r="AJ54" s="35">
        <v>7</v>
      </c>
      <c r="AK54" s="35">
        <v>8</v>
      </c>
      <c r="AL54" s="35">
        <v>7</v>
      </c>
      <c r="AM54" s="35">
        <v>8</v>
      </c>
      <c r="AN54" s="34">
        <f t="shared" si="4"/>
        <v>7.799999999999999</v>
      </c>
      <c r="AO54" s="35">
        <v>7</v>
      </c>
      <c r="AP54" s="35">
        <v>8</v>
      </c>
      <c r="AQ54" s="35">
        <v>7</v>
      </c>
      <c r="AR54" s="35">
        <v>7</v>
      </c>
      <c r="AS54" s="60">
        <f t="shared" si="5"/>
        <v>7.1</v>
      </c>
      <c r="AT54" s="43">
        <v>48</v>
      </c>
      <c r="AU54" s="1">
        <v>51</v>
      </c>
      <c r="AV54" s="2" t="s">
        <v>9</v>
      </c>
      <c r="AW54" s="2" t="s">
        <v>67</v>
      </c>
      <c r="AX54" s="2"/>
      <c r="AY54" s="35">
        <v>5</v>
      </c>
      <c r="AZ54" s="35">
        <v>6</v>
      </c>
      <c r="BA54" s="35">
        <v>6</v>
      </c>
      <c r="BB54" s="35">
        <v>7</v>
      </c>
      <c r="BC54" s="35">
        <v>6</v>
      </c>
      <c r="BD54" s="34">
        <f t="shared" si="6"/>
        <v>5.999999999999999</v>
      </c>
      <c r="BE54" s="35">
        <v>8</v>
      </c>
      <c r="BF54" s="35">
        <v>7</v>
      </c>
      <c r="BG54" s="35">
        <v>7</v>
      </c>
      <c r="BH54" s="35">
        <v>8</v>
      </c>
      <c r="BI54" s="60">
        <f t="shared" si="7"/>
        <v>7.799999999999999</v>
      </c>
      <c r="BJ54" s="43">
        <v>48</v>
      </c>
      <c r="BK54" s="1">
        <v>51</v>
      </c>
      <c r="BL54" s="2" t="s">
        <v>9</v>
      </c>
      <c r="BM54" s="2" t="s">
        <v>67</v>
      </c>
      <c r="BN54" s="2"/>
      <c r="BO54" s="35"/>
      <c r="BP54" s="35"/>
      <c r="BQ54" s="35"/>
      <c r="BR54" s="34">
        <f t="shared" si="11"/>
        <v>0</v>
      </c>
      <c r="BS54" s="56">
        <f t="shared" si="8"/>
        <v>7.09</v>
      </c>
      <c r="BT54" s="57" t="str">
        <f t="shared" si="9"/>
        <v>Kh¸</v>
      </c>
      <c r="BU54" s="15"/>
    </row>
    <row r="55" spans="1:73" ht="12.75">
      <c r="A55" s="43">
        <v>49</v>
      </c>
      <c r="B55" s="1">
        <v>52</v>
      </c>
      <c r="C55" s="2" t="s">
        <v>41</v>
      </c>
      <c r="D55" s="2" t="s">
        <v>67</v>
      </c>
      <c r="E55" s="2"/>
      <c r="F55" s="2">
        <v>8</v>
      </c>
      <c r="G55" s="2">
        <v>7</v>
      </c>
      <c r="H55" s="2">
        <v>7</v>
      </c>
      <c r="I55" s="33">
        <v>8</v>
      </c>
      <c r="J55" s="34">
        <f t="shared" si="10"/>
        <v>7.799999999999999</v>
      </c>
      <c r="K55" s="35">
        <v>7</v>
      </c>
      <c r="L55" s="35">
        <v>8</v>
      </c>
      <c r="M55" s="35">
        <v>6</v>
      </c>
      <c r="N55" s="35">
        <v>7</v>
      </c>
      <c r="O55" s="108">
        <v>8</v>
      </c>
      <c r="P55" s="60">
        <f t="shared" si="1"/>
        <v>7.699999999999999</v>
      </c>
      <c r="Q55" s="43">
        <v>49</v>
      </c>
      <c r="R55" s="1">
        <v>52</v>
      </c>
      <c r="S55" s="2" t="s">
        <v>41</v>
      </c>
      <c r="T55" s="2" t="s">
        <v>67</v>
      </c>
      <c r="U55" s="2"/>
      <c r="V55" s="35">
        <v>7</v>
      </c>
      <c r="W55" s="35">
        <v>7</v>
      </c>
      <c r="X55" s="35">
        <v>6</v>
      </c>
      <c r="Y55" s="34">
        <f t="shared" si="2"/>
        <v>6.299999999999999</v>
      </c>
      <c r="Z55" s="35">
        <v>7</v>
      </c>
      <c r="AA55" s="35">
        <v>7</v>
      </c>
      <c r="AB55" s="35">
        <v>5</v>
      </c>
      <c r="AC55" s="35">
        <v>8</v>
      </c>
      <c r="AD55" s="60">
        <f t="shared" si="3"/>
        <v>7.5</v>
      </c>
      <c r="AE55" s="43">
        <v>49</v>
      </c>
      <c r="AF55" s="1">
        <v>52</v>
      </c>
      <c r="AG55" s="2" t="s">
        <v>41</v>
      </c>
      <c r="AH55" s="2" t="s">
        <v>67</v>
      </c>
      <c r="AI55" s="2"/>
      <c r="AJ55" s="35">
        <v>7</v>
      </c>
      <c r="AK55" s="35">
        <v>8</v>
      </c>
      <c r="AL55" s="35">
        <v>8</v>
      </c>
      <c r="AM55" s="35">
        <v>8</v>
      </c>
      <c r="AN55" s="34">
        <f t="shared" si="4"/>
        <v>7.8999999999999995</v>
      </c>
      <c r="AO55" s="35">
        <v>6</v>
      </c>
      <c r="AP55" s="35">
        <v>8</v>
      </c>
      <c r="AQ55" s="35">
        <v>7</v>
      </c>
      <c r="AR55" s="35">
        <v>8</v>
      </c>
      <c r="AS55" s="60">
        <f t="shared" si="5"/>
        <v>7.699999999999999</v>
      </c>
      <c r="AT55" s="43">
        <v>49</v>
      </c>
      <c r="AU55" s="1">
        <v>52</v>
      </c>
      <c r="AV55" s="2" t="s">
        <v>41</v>
      </c>
      <c r="AW55" s="2" t="s">
        <v>67</v>
      </c>
      <c r="AX55" s="2"/>
      <c r="AY55" s="35">
        <v>5</v>
      </c>
      <c r="AZ55" s="35">
        <v>7</v>
      </c>
      <c r="BA55" s="35">
        <v>6</v>
      </c>
      <c r="BB55" s="35">
        <v>6</v>
      </c>
      <c r="BC55" s="35">
        <v>7</v>
      </c>
      <c r="BD55" s="34">
        <f t="shared" si="6"/>
        <v>6.699999999999999</v>
      </c>
      <c r="BE55" s="35">
        <v>7</v>
      </c>
      <c r="BF55" s="35">
        <v>7</v>
      </c>
      <c r="BG55" s="35">
        <v>8</v>
      </c>
      <c r="BH55" s="35">
        <v>7</v>
      </c>
      <c r="BI55" s="60">
        <f t="shared" si="7"/>
        <v>7.1</v>
      </c>
      <c r="BJ55" s="43">
        <v>49</v>
      </c>
      <c r="BK55" s="1">
        <v>52</v>
      </c>
      <c r="BL55" s="2" t="s">
        <v>41</v>
      </c>
      <c r="BM55" s="2" t="s">
        <v>67</v>
      </c>
      <c r="BN55" s="2"/>
      <c r="BO55" s="35"/>
      <c r="BP55" s="35"/>
      <c r="BQ55" s="35"/>
      <c r="BR55" s="34">
        <f t="shared" si="11"/>
        <v>0</v>
      </c>
      <c r="BS55" s="56">
        <f t="shared" si="8"/>
        <v>7.37</v>
      </c>
      <c r="BT55" s="57" t="str">
        <f t="shared" si="9"/>
        <v>Kh¸</v>
      </c>
      <c r="BU55" s="15"/>
    </row>
    <row r="56" spans="1:73" ht="13.5" thickBot="1">
      <c r="A56" s="44">
        <v>50</v>
      </c>
      <c r="B56" s="45">
        <v>53</v>
      </c>
      <c r="C56" s="46" t="s">
        <v>68</v>
      </c>
      <c r="D56" s="46" t="s">
        <v>69</v>
      </c>
      <c r="E56" s="46"/>
      <c r="F56" s="46">
        <v>7</v>
      </c>
      <c r="G56" s="46">
        <v>7</v>
      </c>
      <c r="H56" s="46">
        <v>7</v>
      </c>
      <c r="I56" s="47">
        <v>8</v>
      </c>
      <c r="J56" s="48">
        <f t="shared" si="10"/>
        <v>7.699999999999999</v>
      </c>
      <c r="K56" s="49">
        <v>7</v>
      </c>
      <c r="L56" s="49">
        <v>8</v>
      </c>
      <c r="M56" s="49">
        <v>8</v>
      </c>
      <c r="N56" s="49">
        <v>7</v>
      </c>
      <c r="O56" s="109">
        <v>8</v>
      </c>
      <c r="P56" s="61">
        <f t="shared" si="1"/>
        <v>7.85</v>
      </c>
      <c r="Q56" s="44">
        <v>50</v>
      </c>
      <c r="R56" s="45">
        <v>53</v>
      </c>
      <c r="S56" s="46" t="s">
        <v>68</v>
      </c>
      <c r="T56" s="46" t="s">
        <v>69</v>
      </c>
      <c r="U56" s="46"/>
      <c r="V56" s="49">
        <v>7</v>
      </c>
      <c r="W56" s="49">
        <v>7</v>
      </c>
      <c r="X56" s="49">
        <v>7</v>
      </c>
      <c r="Y56" s="48">
        <f t="shared" si="2"/>
        <v>7</v>
      </c>
      <c r="Z56" s="47">
        <v>7</v>
      </c>
      <c r="AA56" s="47">
        <v>7</v>
      </c>
      <c r="AB56" s="47">
        <v>5</v>
      </c>
      <c r="AC56" s="47">
        <v>9</v>
      </c>
      <c r="AD56" s="61">
        <f t="shared" si="3"/>
        <v>8.2</v>
      </c>
      <c r="AE56" s="44">
        <v>50</v>
      </c>
      <c r="AF56" s="45">
        <v>53</v>
      </c>
      <c r="AG56" s="46" t="s">
        <v>68</v>
      </c>
      <c r="AH56" s="46" t="s">
        <v>69</v>
      </c>
      <c r="AI56" s="46"/>
      <c r="AJ56" s="58">
        <v>8</v>
      </c>
      <c r="AK56" s="58">
        <v>8</v>
      </c>
      <c r="AL56" s="58">
        <v>7</v>
      </c>
      <c r="AM56" s="58">
        <v>9</v>
      </c>
      <c r="AN56" s="48">
        <f t="shared" si="4"/>
        <v>8.6</v>
      </c>
      <c r="AO56" s="58">
        <v>6</v>
      </c>
      <c r="AP56" s="58">
        <v>6</v>
      </c>
      <c r="AQ56" s="58">
        <v>7</v>
      </c>
      <c r="AR56" s="58">
        <v>7</v>
      </c>
      <c r="AS56" s="61">
        <f t="shared" si="5"/>
        <v>6.799999999999999</v>
      </c>
      <c r="AT56" s="44">
        <v>50</v>
      </c>
      <c r="AU56" s="45">
        <v>53</v>
      </c>
      <c r="AV56" s="46" t="s">
        <v>68</v>
      </c>
      <c r="AW56" s="46" t="s">
        <v>69</v>
      </c>
      <c r="AX56" s="46"/>
      <c r="AY56" s="47">
        <v>5</v>
      </c>
      <c r="AZ56" s="47">
        <v>7</v>
      </c>
      <c r="BA56" s="47">
        <v>8</v>
      </c>
      <c r="BB56" s="47">
        <v>6</v>
      </c>
      <c r="BC56" s="47">
        <v>6</v>
      </c>
      <c r="BD56" s="48">
        <f t="shared" si="6"/>
        <v>6.1499999999999995</v>
      </c>
      <c r="BE56" s="58">
        <v>7</v>
      </c>
      <c r="BF56" s="58">
        <v>7</v>
      </c>
      <c r="BG56" s="58">
        <v>7</v>
      </c>
      <c r="BH56" s="58">
        <v>8</v>
      </c>
      <c r="BI56" s="61">
        <f t="shared" si="7"/>
        <v>7.699999999999999</v>
      </c>
      <c r="BJ56" s="44">
        <v>50</v>
      </c>
      <c r="BK56" s="45">
        <v>53</v>
      </c>
      <c r="BL56" s="46" t="s">
        <v>68</v>
      </c>
      <c r="BM56" s="46" t="s">
        <v>69</v>
      </c>
      <c r="BN56" s="46"/>
      <c r="BO56" s="58"/>
      <c r="BP56" s="58"/>
      <c r="BQ56" s="58"/>
      <c r="BR56" s="48">
        <f t="shared" si="11"/>
        <v>0</v>
      </c>
      <c r="BS56" s="50">
        <f t="shared" si="8"/>
        <v>7.48</v>
      </c>
      <c r="BT56" s="51" t="str">
        <f t="shared" si="9"/>
        <v>Kh¸</v>
      </c>
      <c r="BU56" s="15"/>
    </row>
    <row r="57" spans="1:73" ht="13.5" thickTop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</row>
    <row r="58" spans="1:73" ht="18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</row>
    <row r="59" spans="1:73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</row>
    <row r="60" spans="1:73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</row>
  </sheetData>
  <mergeCells count="36">
    <mergeCell ref="BT5:BT6"/>
    <mergeCell ref="AY5:BD5"/>
    <mergeCell ref="BE5:BI5"/>
    <mergeCell ref="BS5:BS6"/>
    <mergeCell ref="BN5:BN6"/>
    <mergeCell ref="AT5:AT6"/>
    <mergeCell ref="AU5:AU6"/>
    <mergeCell ref="AV5:AV6"/>
    <mergeCell ref="BO5:BR5"/>
    <mergeCell ref="AW5:AW6"/>
    <mergeCell ref="AX5:AX6"/>
    <mergeCell ref="BJ5:BJ6"/>
    <mergeCell ref="BK5:BK6"/>
    <mergeCell ref="BL5:BL6"/>
    <mergeCell ref="BM5:BM6"/>
    <mergeCell ref="E5:E6"/>
    <mergeCell ref="F5:J5"/>
    <mergeCell ref="K5:P5"/>
    <mergeCell ref="V5:Y5"/>
    <mergeCell ref="Q5:Q6"/>
    <mergeCell ref="R5:R6"/>
    <mergeCell ref="S5:S6"/>
    <mergeCell ref="T5:T6"/>
    <mergeCell ref="U5:U6"/>
    <mergeCell ref="A5:A6"/>
    <mergeCell ref="B5:B6"/>
    <mergeCell ref="C5:C6"/>
    <mergeCell ref="D5:D6"/>
    <mergeCell ref="Z5:AD5"/>
    <mergeCell ref="AE5:AE6"/>
    <mergeCell ref="AF5:AF6"/>
    <mergeCell ref="AG5:AG6"/>
    <mergeCell ref="AH5:AH6"/>
    <mergeCell ref="AI5:AI6"/>
    <mergeCell ref="AJ5:AN5"/>
    <mergeCell ref="AO5:AS5"/>
  </mergeCells>
  <conditionalFormatting sqref="AY7:BI56 V7:AD56 F7:N56 P7:P56">
    <cfRule type="cellIs" priority="1" dxfId="0" operator="lessThan" stopIfTrue="1">
      <formula>3</formula>
    </cfRule>
  </conditionalFormatting>
  <conditionalFormatting sqref="AJ7:AS56">
    <cfRule type="cellIs" priority="2" dxfId="0" operator="lessThan" stopIfTrue="1">
      <formula>3.5</formula>
    </cfRule>
  </conditionalFormatting>
  <conditionalFormatting sqref="O7:O56">
    <cfRule type="cellIs" priority="3" dxfId="0" operator="lessThan" stopIfTrue="1">
      <formula>4.5</formula>
    </cfRule>
  </conditionalFormatting>
  <printOptions/>
  <pageMargins left="0.22" right="0.23" top="0.35" bottom="0.24" header="0.25" footer="0.11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424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1" sqref="Q1"/>
    </sheetView>
  </sheetViews>
  <sheetFormatPr defaultColWidth="9.140625" defaultRowHeight="12.75"/>
  <cols>
    <col min="1" max="2" width="6.28125" style="10" customWidth="1"/>
    <col min="3" max="3" width="16.421875" style="10" customWidth="1"/>
    <col min="4" max="4" width="9.57421875" style="10" customWidth="1"/>
    <col min="5" max="5" width="15.421875" style="10" customWidth="1"/>
    <col min="6" max="6" width="10.00390625" style="10" customWidth="1"/>
    <col min="7" max="7" width="8.7109375" style="10" customWidth="1"/>
    <col min="8" max="12" width="9.28125" style="10" customWidth="1"/>
    <col min="13" max="13" width="10.28125" style="10" customWidth="1"/>
    <col min="14" max="14" width="10.00390625" style="10" customWidth="1"/>
    <col min="15" max="15" width="9.28125" style="10" customWidth="1"/>
    <col min="16" max="16" width="10.8515625" style="10" customWidth="1"/>
    <col min="17" max="16384" width="9.140625" style="10" customWidth="1"/>
  </cols>
  <sheetData>
    <row r="1" spans="1:122" ht="19.5">
      <c r="A1" s="63" t="s">
        <v>0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</row>
    <row r="2" spans="1:122" ht="20.25">
      <c r="A2" s="65" t="s">
        <v>97</v>
      </c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</row>
    <row r="3" spans="1:122" ht="24" customHeight="1">
      <c r="A3" s="66" t="s">
        <v>108</v>
      </c>
      <c r="B3" s="67"/>
      <c r="C3" s="67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</row>
    <row r="4" spans="1:122" ht="27.75" customHeight="1">
      <c r="A4" s="69" t="s">
        <v>78</v>
      </c>
      <c r="B4" s="69"/>
      <c r="C4" s="69"/>
      <c r="D4" s="70"/>
      <c r="E4" s="69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</row>
    <row r="5" spans="1:122" ht="30.75" customHeight="1">
      <c r="A5" s="202" t="s">
        <v>93</v>
      </c>
      <c r="B5" s="202" t="s">
        <v>94</v>
      </c>
      <c r="C5" s="202" t="s">
        <v>95</v>
      </c>
      <c r="D5" s="202" t="s">
        <v>1</v>
      </c>
      <c r="E5" s="202" t="s">
        <v>2</v>
      </c>
      <c r="F5" s="89" t="s">
        <v>84</v>
      </c>
      <c r="G5" s="89" t="s">
        <v>102</v>
      </c>
      <c r="H5" s="89" t="s">
        <v>106</v>
      </c>
      <c r="I5" s="89" t="s">
        <v>103</v>
      </c>
      <c r="J5" s="89" t="s">
        <v>105</v>
      </c>
      <c r="K5" s="90" t="s">
        <v>104</v>
      </c>
      <c r="L5" s="89" t="s">
        <v>90</v>
      </c>
      <c r="M5" s="89" t="s">
        <v>91</v>
      </c>
      <c r="N5" s="202" t="s">
        <v>79</v>
      </c>
      <c r="O5" s="202" t="s">
        <v>80</v>
      </c>
      <c r="P5" s="202" t="s">
        <v>81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</row>
    <row r="6" spans="1:122" ht="23.25" customHeight="1">
      <c r="A6" s="203"/>
      <c r="B6" s="203"/>
      <c r="C6" s="203"/>
      <c r="D6" s="203"/>
      <c r="E6" s="203"/>
      <c r="F6" s="91" t="s">
        <v>99</v>
      </c>
      <c r="G6" s="91" t="s">
        <v>100</v>
      </c>
      <c r="H6" s="91" t="s">
        <v>101</v>
      </c>
      <c r="I6" s="91" t="s">
        <v>99</v>
      </c>
      <c r="J6" s="91" t="s">
        <v>99</v>
      </c>
      <c r="K6" s="91" t="s">
        <v>99</v>
      </c>
      <c r="L6" s="91" t="s">
        <v>100</v>
      </c>
      <c r="M6" s="91" t="s">
        <v>99</v>
      </c>
      <c r="N6" s="202"/>
      <c r="O6" s="202"/>
      <c r="P6" s="202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</row>
    <row r="7" spans="1:122" ht="18">
      <c r="A7" s="73">
        <v>1</v>
      </c>
      <c r="B7" s="7">
        <v>1</v>
      </c>
      <c r="C7" s="74" t="s">
        <v>3</v>
      </c>
      <c r="D7" s="74" t="s">
        <v>4</v>
      </c>
      <c r="E7" s="75"/>
      <c r="F7" s="31">
        <f>BDK10AK5L1!J7</f>
        <v>7.799999999999999</v>
      </c>
      <c r="G7" s="11">
        <f>BDK10AK5L1!P7</f>
        <v>7.699999999999999</v>
      </c>
      <c r="H7" s="31">
        <f>BDK10AK5L1!Y7</f>
        <v>8.55</v>
      </c>
      <c r="I7" s="11">
        <f>BDK10AK5L1!AD7</f>
        <v>6.799999999999999</v>
      </c>
      <c r="J7" s="11">
        <f>BDK10AK5L1!AN7</f>
        <v>6.499999999999999</v>
      </c>
      <c r="K7" s="11">
        <f>BDK10AK5L1!AS7</f>
        <v>6</v>
      </c>
      <c r="L7" s="11">
        <f>BDK10AK5L1!BD7</f>
        <v>6.699999999999999</v>
      </c>
      <c r="M7" s="11">
        <f>BDK10AK5L1!BI7</f>
        <v>7.699999999999999</v>
      </c>
      <c r="N7" s="11">
        <f>SUM(F7*3+G7*4+H7*2+I7*3+J7*3+K7*3+L7*4+M7*3)</f>
        <v>179.1</v>
      </c>
      <c r="O7" s="8">
        <f>N7/25</f>
        <v>7.164</v>
      </c>
      <c r="P7" s="74" t="str">
        <f>IF(O7&gt;=9,"XuÊt s¾c",IF(AND(O7&lt;9,O7&gt;=8),"Giái",IF(AND(O7&lt;8,O7&gt;=7),"Kh¸",IF(AND(O7&lt;7,O7&gt;=6),"TB Kh¸",IF(AND(O7&lt;6,O7&gt;=5),"Trung b×nh",IF(AND(O7&lt;5,O7&gt;=4),"YÕu","KÐm"))))))</f>
        <v>Kh¸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</row>
    <row r="8" spans="1:122" ht="18">
      <c r="A8" s="76">
        <v>2</v>
      </c>
      <c r="B8" s="77">
        <v>2</v>
      </c>
      <c r="C8" s="78" t="s">
        <v>5</v>
      </c>
      <c r="D8" s="78" t="s">
        <v>6</v>
      </c>
      <c r="E8" s="79"/>
      <c r="F8" s="34">
        <f>BDK10AK5L1!J8</f>
        <v>8</v>
      </c>
      <c r="G8" s="12">
        <f>BDK10AK5L1!P8</f>
        <v>6.524999999999999</v>
      </c>
      <c r="H8" s="34">
        <f>BDK10AK5L1!Y8</f>
        <v>7.1499999999999995</v>
      </c>
      <c r="I8" s="12">
        <f>BDK10AK5L1!AD8</f>
        <v>7.3999999999999995</v>
      </c>
      <c r="J8" s="12">
        <f>BDK10AK5L1!AN8</f>
        <v>7.1</v>
      </c>
      <c r="K8" s="12">
        <f>BDK10AK5L1!AS8</f>
        <v>9.3</v>
      </c>
      <c r="L8" s="12">
        <f>BDK10AK5L1!BD8</f>
        <v>6.699999999999999</v>
      </c>
      <c r="M8" s="12">
        <f>BDK10AK5L1!BI8</f>
        <v>7.8999999999999995</v>
      </c>
      <c r="N8" s="12">
        <f aca="true" t="shared" si="0" ref="N8:N56">SUM(F8*3+G8*4+H8*2+I8*3+J8*3+K8*3+L8*4+M8*3)</f>
        <v>186.29999999999995</v>
      </c>
      <c r="O8" s="9">
        <f aca="true" t="shared" si="1" ref="O8:O56">N8/25</f>
        <v>7.451999999999998</v>
      </c>
      <c r="P8" s="78" t="str">
        <f aca="true" t="shared" si="2" ref="P8:P56">IF(O8&gt;=9,"XuÊt s¾c",IF(AND(O8&lt;9,O8&gt;=8),"Giái",IF(AND(O8&lt;8,O8&gt;=7),"Kh¸",IF(AND(O8&lt;7,O8&gt;=6),"TB Kh¸",IF(AND(O8&lt;6,O8&gt;=5),"Trung b×nh",IF(AND(O8&lt;5,O8&gt;=4),"YÕu","KÐm"))))))</f>
        <v>Kh¸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</row>
    <row r="9" spans="1:122" ht="18">
      <c r="A9" s="76">
        <v>3</v>
      </c>
      <c r="B9" s="77">
        <v>3</v>
      </c>
      <c r="C9" s="78" t="s">
        <v>7</v>
      </c>
      <c r="D9" s="78" t="s">
        <v>8</v>
      </c>
      <c r="E9" s="79"/>
      <c r="F9" s="34">
        <f>BDK10AK5L1!J9</f>
        <v>8.7</v>
      </c>
      <c r="G9" s="12">
        <f>BDK10AK5L1!P9</f>
        <v>7.699999999999999</v>
      </c>
      <c r="H9" s="34">
        <f>BDK10AK5L1!Y9</f>
        <v>7</v>
      </c>
      <c r="I9" s="12">
        <f>BDK10AK5L1!AD9</f>
        <v>7.1</v>
      </c>
      <c r="J9" s="12">
        <f>BDK10AK5L1!AN9</f>
        <v>7.699999999999999</v>
      </c>
      <c r="K9" s="12">
        <f>BDK10AK5L1!AS9</f>
        <v>5.6</v>
      </c>
      <c r="L9" s="12">
        <f>BDK10AK5L1!BD9</f>
        <v>6.924999999999999</v>
      </c>
      <c r="M9" s="12">
        <f>BDK10AK5L1!BI9</f>
        <v>7.8999999999999995</v>
      </c>
      <c r="N9" s="12">
        <f t="shared" si="0"/>
        <v>183.49999999999994</v>
      </c>
      <c r="O9" s="9">
        <f t="shared" si="1"/>
        <v>7.339999999999998</v>
      </c>
      <c r="P9" s="78" t="str">
        <f t="shared" si="2"/>
        <v>Kh¸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</row>
    <row r="10" spans="1:122" ht="18">
      <c r="A10" s="76">
        <v>4</v>
      </c>
      <c r="B10" s="77">
        <v>4</v>
      </c>
      <c r="C10" s="78" t="s">
        <v>9</v>
      </c>
      <c r="D10" s="78" t="s">
        <v>8</v>
      </c>
      <c r="E10" s="79"/>
      <c r="F10" s="34">
        <f>BDK10AK5L1!J10</f>
        <v>9.4</v>
      </c>
      <c r="G10" s="12">
        <f>BDK10AK5L1!P10</f>
        <v>7.924999999999999</v>
      </c>
      <c r="H10" s="34">
        <f>BDK10AK5L1!Y10</f>
        <v>7.1499999999999995</v>
      </c>
      <c r="I10" s="12">
        <f>BDK10AK5L1!AD10</f>
        <v>7.8999999999999995</v>
      </c>
      <c r="J10" s="12">
        <f>BDK10AK5L1!AN10</f>
        <v>7.199999999999999</v>
      </c>
      <c r="K10" s="12">
        <f>BDK10AK5L1!AS10</f>
        <v>7.699999999999999</v>
      </c>
      <c r="L10" s="12">
        <f>BDK10AK5L1!BD10</f>
        <v>5.999999999999999</v>
      </c>
      <c r="M10" s="12">
        <f>BDK10AK5L1!BI10</f>
        <v>7</v>
      </c>
      <c r="N10" s="12">
        <f t="shared" si="0"/>
        <v>187.6</v>
      </c>
      <c r="O10" s="9">
        <f t="shared" si="1"/>
        <v>7.504</v>
      </c>
      <c r="P10" s="78" t="str">
        <f t="shared" si="2"/>
        <v>Kh¸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</row>
    <row r="11" spans="1:122" ht="18">
      <c r="A11" s="76">
        <v>5</v>
      </c>
      <c r="B11" s="77">
        <v>6</v>
      </c>
      <c r="C11" s="78" t="s">
        <v>10</v>
      </c>
      <c r="D11" s="78" t="s">
        <v>11</v>
      </c>
      <c r="E11" s="79"/>
      <c r="F11" s="34">
        <f>BDK10AK5L1!J11</f>
        <v>8.6</v>
      </c>
      <c r="G11" s="12">
        <f>BDK10AK5L1!P11</f>
        <v>7</v>
      </c>
      <c r="H11" s="34">
        <f>BDK10AK5L1!Y11</f>
        <v>8.4</v>
      </c>
      <c r="I11" s="12">
        <f>BDK10AK5L1!AD11</f>
        <v>7.8999999999999995</v>
      </c>
      <c r="J11" s="12">
        <f>BDK10AK5L1!AN11</f>
        <v>8.6</v>
      </c>
      <c r="K11" s="12">
        <f>BDK10AK5L1!AS11</f>
        <v>6.8999999999999995</v>
      </c>
      <c r="L11" s="12">
        <f>BDK10AK5L1!BD11</f>
        <v>7</v>
      </c>
      <c r="M11" s="12">
        <f>BDK10AK5L1!BI11</f>
        <v>8.6</v>
      </c>
      <c r="N11" s="12">
        <f t="shared" si="0"/>
        <v>194.59999999999997</v>
      </c>
      <c r="O11" s="9">
        <f t="shared" si="1"/>
        <v>7.783999999999999</v>
      </c>
      <c r="P11" s="78" t="str">
        <f t="shared" si="2"/>
        <v>Kh¸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</row>
    <row r="12" spans="1:122" ht="18">
      <c r="A12" s="76">
        <v>6</v>
      </c>
      <c r="B12" s="77">
        <v>7</v>
      </c>
      <c r="C12" s="78" t="s">
        <v>12</v>
      </c>
      <c r="D12" s="78" t="s">
        <v>11</v>
      </c>
      <c r="E12" s="79"/>
      <c r="F12" s="34">
        <f>BDK10AK5L1!J12</f>
        <v>9.4</v>
      </c>
      <c r="G12" s="12">
        <f>BDK10AK5L1!P12</f>
        <v>7.1499999999999995</v>
      </c>
      <c r="H12" s="34">
        <f>BDK10AK5L1!Y12</f>
        <v>7</v>
      </c>
      <c r="I12" s="12">
        <f>BDK10AK5L1!AD12</f>
        <v>8.7</v>
      </c>
      <c r="J12" s="12">
        <f>BDK10AK5L1!AN12</f>
        <v>8.7</v>
      </c>
      <c r="K12" s="12">
        <f>BDK10AK5L1!AS12</f>
        <v>7</v>
      </c>
      <c r="L12" s="12">
        <f>BDK10AK5L1!BD12</f>
        <v>7</v>
      </c>
      <c r="M12" s="12">
        <f>BDK10AK5L1!BI12</f>
        <v>7.8999999999999995</v>
      </c>
      <c r="N12" s="12">
        <f t="shared" si="0"/>
        <v>195.7</v>
      </c>
      <c r="O12" s="9">
        <f t="shared" si="1"/>
        <v>7.827999999999999</v>
      </c>
      <c r="P12" s="78" t="str">
        <f t="shared" si="2"/>
        <v>Kh¸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</row>
    <row r="13" spans="1:122" ht="18">
      <c r="A13" s="76">
        <v>7</v>
      </c>
      <c r="B13" s="77">
        <v>8</v>
      </c>
      <c r="C13" s="78" t="s">
        <v>13</v>
      </c>
      <c r="D13" s="78" t="s">
        <v>14</v>
      </c>
      <c r="E13" s="79"/>
      <c r="F13" s="34">
        <f>BDK10AK5L1!J13</f>
        <v>8.6</v>
      </c>
      <c r="G13" s="12">
        <f>BDK10AK5L1!P13</f>
        <v>7.074999999999999</v>
      </c>
      <c r="H13" s="34">
        <f>BDK10AK5L1!Y13</f>
        <v>8.55</v>
      </c>
      <c r="I13" s="12">
        <f>BDK10AK5L1!AD13</f>
        <v>8.899999999999999</v>
      </c>
      <c r="J13" s="12">
        <f>BDK10AK5L1!AN13</f>
        <v>7.6</v>
      </c>
      <c r="K13" s="12">
        <f>BDK10AK5L1!AS13</f>
        <v>7.699999999999999</v>
      </c>
      <c r="L13" s="12">
        <f>BDK10AK5L1!BD13</f>
        <v>7.699999999999999</v>
      </c>
      <c r="M13" s="12">
        <f>BDK10AK5L1!BI13</f>
        <v>7.799999999999999</v>
      </c>
      <c r="N13" s="12">
        <f t="shared" si="0"/>
        <v>197.99999999999997</v>
      </c>
      <c r="O13" s="9">
        <f t="shared" si="1"/>
        <v>7.919999999999999</v>
      </c>
      <c r="P13" s="78" t="str">
        <f t="shared" si="2"/>
        <v>Kh¸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</row>
    <row r="14" spans="1:122" ht="18">
      <c r="A14" s="76">
        <v>8</v>
      </c>
      <c r="B14" s="77">
        <v>9</v>
      </c>
      <c r="C14" s="78" t="s">
        <v>15</v>
      </c>
      <c r="D14" s="78" t="s">
        <v>14</v>
      </c>
      <c r="E14" s="79"/>
      <c r="F14" s="34">
        <f>BDK10AK5L1!J14</f>
        <v>6.399999999999999</v>
      </c>
      <c r="G14" s="12">
        <f>BDK10AK5L1!P14</f>
        <v>7</v>
      </c>
      <c r="H14" s="34">
        <f>BDK10AK5L1!Y14</f>
        <v>8.7</v>
      </c>
      <c r="I14" s="12">
        <f>BDK10AK5L1!AD14</f>
        <v>7.699999999999999</v>
      </c>
      <c r="J14" s="12">
        <f>BDK10AK5L1!AN14</f>
        <v>6.299999999999999</v>
      </c>
      <c r="K14" s="12">
        <f>BDK10AK5L1!AS14</f>
        <v>6.799999999999999</v>
      </c>
      <c r="L14" s="12">
        <f>BDK10AK5L1!BD14</f>
        <v>6.1499999999999995</v>
      </c>
      <c r="M14" s="12">
        <f>BDK10AK5L1!BI14</f>
        <v>7.1</v>
      </c>
      <c r="N14" s="12">
        <f t="shared" si="0"/>
        <v>172.89999999999998</v>
      </c>
      <c r="O14" s="9">
        <f t="shared" si="1"/>
        <v>6.9159999999999995</v>
      </c>
      <c r="P14" s="78" t="str">
        <f t="shared" si="2"/>
        <v>TB Kh¸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</row>
    <row r="15" spans="1:122" ht="18">
      <c r="A15" s="76">
        <v>9</v>
      </c>
      <c r="B15" s="77">
        <v>10</v>
      </c>
      <c r="C15" s="78" t="s">
        <v>9</v>
      </c>
      <c r="D15" s="78" t="s">
        <v>16</v>
      </c>
      <c r="E15" s="79"/>
      <c r="F15" s="34">
        <f>BDK10AK5L1!J15</f>
        <v>9.3</v>
      </c>
      <c r="G15" s="12">
        <f>BDK10AK5L1!P15</f>
        <v>7.924999999999999</v>
      </c>
      <c r="H15" s="34">
        <f>BDK10AK5L1!Y15</f>
        <v>8.55</v>
      </c>
      <c r="I15" s="12">
        <f>BDK10AK5L1!AD15</f>
        <v>8.6</v>
      </c>
      <c r="J15" s="12">
        <f>BDK10AK5L1!AN15</f>
        <v>7.199999999999999</v>
      </c>
      <c r="K15" s="12">
        <f>BDK10AK5L1!AS15</f>
        <v>6.8999999999999995</v>
      </c>
      <c r="L15" s="12">
        <f>BDK10AK5L1!BD15</f>
        <v>6.074999999999999</v>
      </c>
      <c r="M15" s="12">
        <f>BDK10AK5L1!BI15</f>
        <v>7.6</v>
      </c>
      <c r="N15" s="12">
        <f t="shared" si="0"/>
        <v>191.89999999999998</v>
      </c>
      <c r="O15" s="9">
        <f t="shared" si="1"/>
        <v>7.675999999999999</v>
      </c>
      <c r="P15" s="78" t="str">
        <f t="shared" si="2"/>
        <v>Kh¸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</row>
    <row r="16" spans="1:122" ht="18">
      <c r="A16" s="76">
        <v>10</v>
      </c>
      <c r="B16" s="77">
        <v>11</v>
      </c>
      <c r="C16" s="78" t="s">
        <v>10</v>
      </c>
      <c r="D16" s="78" t="s">
        <v>16</v>
      </c>
      <c r="E16" s="79"/>
      <c r="F16" s="34">
        <f>BDK10AK5L1!J16</f>
        <v>8.6</v>
      </c>
      <c r="G16" s="12">
        <f>BDK10AK5L1!P16</f>
        <v>7.85</v>
      </c>
      <c r="H16" s="34">
        <f>BDK10AK5L1!Y16</f>
        <v>7.1499999999999995</v>
      </c>
      <c r="I16" s="12">
        <f>BDK10AK5L1!AD16</f>
        <v>8.7</v>
      </c>
      <c r="J16" s="12">
        <f>BDK10AK5L1!AN16</f>
        <v>8.7</v>
      </c>
      <c r="K16" s="12">
        <f>BDK10AK5L1!AS16</f>
        <v>8.7</v>
      </c>
      <c r="L16" s="12">
        <f>BDK10AK5L1!BD16</f>
        <v>6.85</v>
      </c>
      <c r="M16" s="12">
        <f>BDK10AK5L1!BI16</f>
        <v>7.8999999999999995</v>
      </c>
      <c r="N16" s="12">
        <f t="shared" si="0"/>
        <v>200.89999999999998</v>
      </c>
      <c r="O16" s="9">
        <f t="shared" si="1"/>
        <v>8.036</v>
      </c>
      <c r="P16" s="78" t="str">
        <f t="shared" si="2"/>
        <v>Giái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</row>
    <row r="17" spans="1:122" ht="18">
      <c r="A17" s="76">
        <v>11</v>
      </c>
      <c r="B17" s="77">
        <v>12</v>
      </c>
      <c r="C17" s="78" t="s">
        <v>17</v>
      </c>
      <c r="D17" s="78" t="s">
        <v>16</v>
      </c>
      <c r="E17" s="79"/>
      <c r="F17" s="34">
        <f>BDK10AK5L1!J17</f>
        <v>8.6</v>
      </c>
      <c r="G17" s="12">
        <f>BDK10AK5L1!P17</f>
        <v>8.925</v>
      </c>
      <c r="H17" s="34">
        <f>BDK10AK5L1!Y17</f>
        <v>7.699999999999999</v>
      </c>
      <c r="I17" s="12">
        <f>BDK10AK5L1!AD17</f>
        <v>7.8999999999999995</v>
      </c>
      <c r="J17" s="12">
        <f>BDK10AK5L1!AN17</f>
        <v>6.499999999999999</v>
      </c>
      <c r="K17" s="12">
        <f>BDK10AK5L1!AS17</f>
        <v>7</v>
      </c>
      <c r="L17" s="12">
        <f>BDK10AK5L1!BD17</f>
        <v>7.699999999999999</v>
      </c>
      <c r="M17" s="12">
        <f>BDK10AK5L1!BI17</f>
        <v>8.6</v>
      </c>
      <c r="N17" s="12">
        <f t="shared" si="0"/>
        <v>197.70000000000005</v>
      </c>
      <c r="O17" s="9">
        <f t="shared" si="1"/>
        <v>7.908000000000002</v>
      </c>
      <c r="P17" s="78" t="str">
        <f t="shared" si="2"/>
        <v>Kh¸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</row>
    <row r="18" spans="1:122" ht="18">
      <c r="A18" s="76">
        <v>12</v>
      </c>
      <c r="B18" s="77">
        <v>13</v>
      </c>
      <c r="C18" s="78" t="s">
        <v>18</v>
      </c>
      <c r="D18" s="78" t="s">
        <v>19</v>
      </c>
      <c r="E18" s="79"/>
      <c r="F18" s="34">
        <f>BDK10AK5L1!J18</f>
        <v>7</v>
      </c>
      <c r="G18" s="12">
        <f>BDK10AK5L1!P18</f>
        <v>7.699999999999999</v>
      </c>
      <c r="H18" s="34">
        <f>BDK10AK5L1!Y18</f>
        <v>7.1499999999999995</v>
      </c>
      <c r="I18" s="12">
        <f>BDK10AK5L1!AD18</f>
        <v>6.8999999999999995</v>
      </c>
      <c r="J18" s="12">
        <f>BDK10AK5L1!AN18</f>
        <v>7</v>
      </c>
      <c r="K18" s="12">
        <f>BDK10AK5L1!AS18</f>
        <v>5.4</v>
      </c>
      <c r="L18" s="12">
        <f>BDK10AK5L1!BD18</f>
        <v>5.924999999999999</v>
      </c>
      <c r="M18" s="12">
        <f>BDK10AK5L1!BI18</f>
        <v>7.699999999999999</v>
      </c>
      <c r="N18" s="12">
        <f t="shared" si="0"/>
        <v>170.79999999999998</v>
      </c>
      <c r="O18" s="9">
        <f t="shared" si="1"/>
        <v>6.831999999999999</v>
      </c>
      <c r="P18" s="78" t="str">
        <f t="shared" si="2"/>
        <v>TB Kh¸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</row>
    <row r="19" spans="1:122" ht="18">
      <c r="A19" s="76">
        <v>13</v>
      </c>
      <c r="B19" s="77">
        <v>14</v>
      </c>
      <c r="C19" s="78" t="s">
        <v>20</v>
      </c>
      <c r="D19" s="78" t="s">
        <v>21</v>
      </c>
      <c r="E19" s="79"/>
      <c r="F19" s="34">
        <f>BDK10AK5L1!J19</f>
        <v>7.299999999999999</v>
      </c>
      <c r="G19" s="12">
        <f>BDK10AK5L1!P19</f>
        <v>6.225</v>
      </c>
      <c r="H19" s="34">
        <f>BDK10AK5L1!Y19</f>
        <v>7.699999999999999</v>
      </c>
      <c r="I19" s="12">
        <f>BDK10AK5L1!AD19</f>
        <v>6.299999999999999</v>
      </c>
      <c r="J19" s="12">
        <f>BDK10AK5L1!AN19</f>
        <v>7</v>
      </c>
      <c r="K19" s="12">
        <f>BDK10AK5L1!AS19</f>
        <v>5.2</v>
      </c>
      <c r="L19" s="12">
        <f>BDK10AK5L1!BD19</f>
        <v>5.225</v>
      </c>
      <c r="M19" s="12">
        <f>BDK10AK5L1!BI19</f>
        <v>6.8999999999999995</v>
      </c>
      <c r="N19" s="12">
        <f t="shared" si="0"/>
        <v>159.29999999999998</v>
      </c>
      <c r="O19" s="9">
        <f t="shared" si="1"/>
        <v>6.371999999999999</v>
      </c>
      <c r="P19" s="78" t="str">
        <f t="shared" si="2"/>
        <v>TB Kh¸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</row>
    <row r="20" spans="1:122" ht="18">
      <c r="A20" s="76">
        <v>14</v>
      </c>
      <c r="B20" s="77">
        <v>15</v>
      </c>
      <c r="C20" s="78" t="s">
        <v>10</v>
      </c>
      <c r="D20" s="78" t="s">
        <v>22</v>
      </c>
      <c r="E20" s="79"/>
      <c r="F20" s="34">
        <f>BDK10AK5L1!J20</f>
        <v>8.3</v>
      </c>
      <c r="G20" s="12">
        <f>BDK10AK5L1!P20</f>
        <v>7.7749999999999995</v>
      </c>
      <c r="H20" s="34">
        <f>BDK10AK5L1!Y20</f>
        <v>7.699999999999999</v>
      </c>
      <c r="I20" s="12">
        <f>BDK10AK5L1!AD20</f>
        <v>6.299999999999999</v>
      </c>
      <c r="J20" s="12">
        <f>BDK10AK5L1!AN20</f>
        <v>7.1</v>
      </c>
      <c r="K20" s="12">
        <f>BDK10AK5L1!AS20</f>
        <v>5.5</v>
      </c>
      <c r="L20" s="12">
        <f>BDK10AK5L1!BD20</f>
        <v>5.375</v>
      </c>
      <c r="M20" s="12">
        <f>BDK10AK5L1!BI20</f>
        <v>7.699999999999999</v>
      </c>
      <c r="N20" s="12">
        <f t="shared" si="0"/>
        <v>172.70000000000002</v>
      </c>
      <c r="O20" s="9">
        <f t="shared" si="1"/>
        <v>6.908</v>
      </c>
      <c r="P20" s="78" t="str">
        <f t="shared" si="2"/>
        <v>TB Kh¸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</row>
    <row r="21" spans="1:122" ht="18">
      <c r="A21" s="76">
        <v>15</v>
      </c>
      <c r="B21" s="77">
        <v>17</v>
      </c>
      <c r="C21" s="78" t="s">
        <v>24</v>
      </c>
      <c r="D21" s="78" t="s">
        <v>25</v>
      </c>
      <c r="E21" s="79"/>
      <c r="F21" s="34">
        <f>BDK10AK5L1!J21</f>
        <v>7.299999999999999</v>
      </c>
      <c r="G21" s="12">
        <f>BDK10AK5L1!P21</f>
        <v>6.374999999999999</v>
      </c>
      <c r="H21" s="34">
        <f>BDK10AK5L1!Y21</f>
        <v>7.85</v>
      </c>
      <c r="I21" s="12">
        <f>BDK10AK5L1!AD21</f>
        <v>7.8999999999999995</v>
      </c>
      <c r="J21" s="12">
        <f>BDK10AK5L1!AN21</f>
        <v>7.8999999999999995</v>
      </c>
      <c r="K21" s="12">
        <f>BDK10AK5L1!AS21</f>
        <v>8.5</v>
      </c>
      <c r="L21" s="12">
        <f>BDK10AK5L1!BD21</f>
        <v>6.7749999999999995</v>
      </c>
      <c r="M21" s="12">
        <f>BDK10AK5L1!BI21</f>
        <v>8.6</v>
      </c>
      <c r="N21" s="12">
        <f t="shared" si="0"/>
        <v>188.89999999999998</v>
      </c>
      <c r="O21" s="9">
        <f t="shared" si="1"/>
        <v>7.555999999999999</v>
      </c>
      <c r="P21" s="78" t="str">
        <f t="shared" si="2"/>
        <v>Kh¸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</row>
    <row r="22" spans="1:122" ht="18">
      <c r="A22" s="76">
        <v>16</v>
      </c>
      <c r="B22" s="77">
        <v>18</v>
      </c>
      <c r="C22" s="78" t="s">
        <v>27</v>
      </c>
      <c r="D22" s="78" t="s">
        <v>26</v>
      </c>
      <c r="E22" s="79"/>
      <c r="F22" s="34">
        <f>BDK10AK5L1!J22</f>
        <v>7.799999999999999</v>
      </c>
      <c r="G22" s="12">
        <f>BDK10AK5L1!P22</f>
        <v>7.85</v>
      </c>
      <c r="H22" s="34">
        <f>BDK10AK5L1!Y22</f>
        <v>7</v>
      </c>
      <c r="I22" s="12">
        <f>BDK10AK5L1!AD22</f>
        <v>7</v>
      </c>
      <c r="J22" s="12">
        <f>BDK10AK5L1!AN22</f>
        <v>7.199999999999999</v>
      </c>
      <c r="K22" s="12">
        <f>BDK10AK5L1!AS22</f>
        <v>7</v>
      </c>
      <c r="L22" s="12">
        <f>BDK10AK5L1!BD22</f>
        <v>6.924999999999999</v>
      </c>
      <c r="M22" s="12">
        <f>BDK10AK5L1!BI22</f>
        <v>8.5</v>
      </c>
      <c r="N22" s="12">
        <f t="shared" si="0"/>
        <v>185.59999999999997</v>
      </c>
      <c r="O22" s="9">
        <f t="shared" si="1"/>
        <v>7.423999999999999</v>
      </c>
      <c r="P22" s="78" t="str">
        <f t="shared" si="2"/>
        <v>Kh¸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</row>
    <row r="23" spans="1:122" ht="18">
      <c r="A23" s="76">
        <v>17</v>
      </c>
      <c r="B23" s="77">
        <v>19</v>
      </c>
      <c r="C23" s="78" t="s">
        <v>28</v>
      </c>
      <c r="D23" s="78" t="s">
        <v>26</v>
      </c>
      <c r="E23" s="79"/>
      <c r="F23" s="34">
        <f>BDK10AK5L1!J23</f>
        <v>7.799999999999999</v>
      </c>
      <c r="G23" s="12">
        <f>BDK10AK5L1!P23</f>
        <v>7.85</v>
      </c>
      <c r="H23" s="34">
        <f>BDK10AK5L1!Y23</f>
        <v>7.699999999999999</v>
      </c>
      <c r="I23" s="12">
        <f>BDK10AK5L1!AD23</f>
        <v>7.8999999999999995</v>
      </c>
      <c r="J23" s="12">
        <f>BDK10AK5L1!AN23</f>
        <v>8.5</v>
      </c>
      <c r="K23" s="12">
        <f>BDK10AK5L1!AS23</f>
        <v>7.799999999999999</v>
      </c>
      <c r="L23" s="12">
        <f>BDK10AK5L1!BD23</f>
        <v>6.699999999999999</v>
      </c>
      <c r="M23" s="12">
        <f>BDK10AK5L1!BI23</f>
        <v>8.6</v>
      </c>
      <c r="N23" s="12">
        <f t="shared" si="0"/>
        <v>195.39999999999998</v>
      </c>
      <c r="O23" s="9">
        <f t="shared" si="1"/>
        <v>7.815999999999999</v>
      </c>
      <c r="P23" s="78" t="str">
        <f t="shared" si="2"/>
        <v>Kh¸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</row>
    <row r="24" spans="1:122" ht="18">
      <c r="A24" s="76">
        <v>18</v>
      </c>
      <c r="B24" s="77">
        <v>20</v>
      </c>
      <c r="C24" s="78" t="s">
        <v>29</v>
      </c>
      <c r="D24" s="78" t="s">
        <v>30</v>
      </c>
      <c r="E24" s="79"/>
      <c r="F24" s="34">
        <f>BDK10AK5L1!J24</f>
        <v>8.5</v>
      </c>
      <c r="G24" s="12">
        <f>BDK10AK5L1!P24</f>
        <v>6.924999999999999</v>
      </c>
      <c r="H24" s="34">
        <f>BDK10AK5L1!Y24</f>
        <v>5.6</v>
      </c>
      <c r="I24" s="12">
        <f>BDK10AK5L1!AD24</f>
        <v>7.6</v>
      </c>
      <c r="J24" s="12">
        <f>BDK10AK5L1!AN24</f>
        <v>6.299999999999999</v>
      </c>
      <c r="K24" s="12">
        <f>BDK10AK5L1!AS24</f>
        <v>5.5</v>
      </c>
      <c r="L24" s="12">
        <f>BDK10AK5L1!BD24</f>
        <v>5.45</v>
      </c>
      <c r="M24" s="12">
        <f>BDK10AK5L1!BI24</f>
        <v>7</v>
      </c>
      <c r="N24" s="12">
        <f t="shared" si="0"/>
        <v>165.4</v>
      </c>
      <c r="O24" s="9">
        <f t="shared" si="1"/>
        <v>6.6160000000000005</v>
      </c>
      <c r="P24" s="78" t="str">
        <f t="shared" si="2"/>
        <v>TB Kh¸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</row>
    <row r="25" spans="1:122" ht="18">
      <c r="A25" s="76">
        <v>19</v>
      </c>
      <c r="B25" s="77">
        <v>21</v>
      </c>
      <c r="C25" s="78" t="s">
        <v>9</v>
      </c>
      <c r="D25" s="78" t="s">
        <v>31</v>
      </c>
      <c r="E25" s="79"/>
      <c r="F25" s="34">
        <f>BDK10AK5L1!J25</f>
        <v>7.799999999999999</v>
      </c>
      <c r="G25" s="12">
        <f>BDK10AK5L1!P25</f>
        <v>7.7749999999999995</v>
      </c>
      <c r="H25" s="34">
        <f>BDK10AK5L1!Y25</f>
        <v>7.699999999999999</v>
      </c>
      <c r="I25" s="12">
        <f>BDK10AK5L1!AD25</f>
        <v>7</v>
      </c>
      <c r="J25" s="12">
        <f>BDK10AK5L1!AN25</f>
        <v>7.1</v>
      </c>
      <c r="K25" s="12">
        <f>BDK10AK5L1!AS25</f>
        <v>6.1</v>
      </c>
      <c r="L25" s="12">
        <f>BDK10AK5L1!BD25</f>
        <v>5.999999999999999</v>
      </c>
      <c r="M25" s="12">
        <f>BDK10AK5L1!BI25</f>
        <v>7.8999999999999995</v>
      </c>
      <c r="N25" s="12">
        <f t="shared" si="0"/>
        <v>178.2</v>
      </c>
      <c r="O25" s="9">
        <f t="shared" si="1"/>
        <v>7.127999999999999</v>
      </c>
      <c r="P25" s="78" t="str">
        <f t="shared" si="2"/>
        <v>Kh¸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</row>
    <row r="26" spans="1:122" ht="18">
      <c r="A26" s="76">
        <v>20</v>
      </c>
      <c r="B26" s="77">
        <v>22</v>
      </c>
      <c r="C26" s="78" t="s">
        <v>32</v>
      </c>
      <c r="D26" s="78" t="s">
        <v>33</v>
      </c>
      <c r="E26" s="79"/>
      <c r="F26" s="34">
        <f>BDK10AK5L1!J26</f>
        <v>8.7</v>
      </c>
      <c r="G26" s="12">
        <f>BDK10AK5L1!P26</f>
        <v>8.075</v>
      </c>
      <c r="H26" s="34">
        <f>BDK10AK5L1!Y26</f>
        <v>9.4</v>
      </c>
      <c r="I26" s="12">
        <f>BDK10AK5L1!AD26</f>
        <v>7.8999999999999995</v>
      </c>
      <c r="J26" s="12">
        <f>BDK10AK5L1!AN26</f>
        <v>8</v>
      </c>
      <c r="K26" s="12">
        <f>BDK10AK5L1!AS26</f>
        <v>7.6</v>
      </c>
      <c r="L26" s="12">
        <f>BDK10AK5L1!BD26</f>
        <v>6.7749999999999995</v>
      </c>
      <c r="M26" s="12">
        <f>BDK10AK5L1!BI26</f>
        <v>7.8999999999999995</v>
      </c>
      <c r="N26" s="12">
        <f t="shared" si="0"/>
        <v>198.49999999999997</v>
      </c>
      <c r="O26" s="9">
        <f t="shared" si="1"/>
        <v>7.939999999999999</v>
      </c>
      <c r="P26" s="78" t="str">
        <f t="shared" si="2"/>
        <v>Kh¸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</row>
    <row r="27" spans="1:122" ht="18">
      <c r="A27" s="76">
        <v>21</v>
      </c>
      <c r="B27" s="77">
        <v>23</v>
      </c>
      <c r="C27" s="78" t="s">
        <v>34</v>
      </c>
      <c r="D27" s="78" t="s">
        <v>35</v>
      </c>
      <c r="E27" s="79"/>
      <c r="F27" s="34">
        <f>BDK10AK5L1!J27</f>
        <v>9.4</v>
      </c>
      <c r="G27" s="12">
        <f>BDK10AK5L1!P27</f>
        <v>7.85</v>
      </c>
      <c r="H27" s="34">
        <f>BDK10AK5L1!Y27</f>
        <v>7.1499999999999995</v>
      </c>
      <c r="I27" s="12">
        <f>BDK10AK5L1!AD27</f>
        <v>8.7</v>
      </c>
      <c r="J27" s="12">
        <f>BDK10AK5L1!AN27</f>
        <v>8.7</v>
      </c>
      <c r="K27" s="12">
        <f>BDK10AK5L1!AS27</f>
        <v>9.5</v>
      </c>
      <c r="L27" s="12">
        <f>BDK10AK5L1!BD27</f>
        <v>7.699999999999999</v>
      </c>
      <c r="M27" s="12">
        <f>BDK10AK5L1!BI27</f>
        <v>8.7</v>
      </c>
      <c r="N27" s="12">
        <f t="shared" si="0"/>
        <v>211.49999999999997</v>
      </c>
      <c r="O27" s="9">
        <f t="shared" si="1"/>
        <v>8.459999999999999</v>
      </c>
      <c r="P27" s="78" t="str">
        <f t="shared" si="2"/>
        <v>Giái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</row>
    <row r="28" spans="1:122" ht="18">
      <c r="A28" s="76">
        <v>22</v>
      </c>
      <c r="B28" s="77">
        <v>24</v>
      </c>
      <c r="C28" s="78" t="s">
        <v>36</v>
      </c>
      <c r="D28" s="78" t="s">
        <v>37</v>
      </c>
      <c r="E28" s="79"/>
      <c r="F28" s="34">
        <f>BDK10AK5L1!J28</f>
        <v>7.799999999999999</v>
      </c>
      <c r="G28" s="12">
        <f>BDK10AK5L1!P28</f>
        <v>7.225</v>
      </c>
      <c r="H28" s="34">
        <f>BDK10AK5L1!Y28</f>
        <v>7</v>
      </c>
      <c r="I28" s="12">
        <f>BDK10AK5L1!AD28</f>
        <v>6.699999999999999</v>
      </c>
      <c r="J28" s="12">
        <f>BDK10AK5L1!AN28</f>
        <v>7</v>
      </c>
      <c r="K28" s="12">
        <f>BDK10AK5L1!AS28</f>
        <v>6.8999999999999995</v>
      </c>
      <c r="L28" s="12">
        <f>BDK10AK5L1!BD28</f>
        <v>6.7749999999999995</v>
      </c>
      <c r="M28" s="12">
        <f>BDK10AK5L1!BI28</f>
        <v>8.5</v>
      </c>
      <c r="N28" s="12">
        <f t="shared" si="0"/>
        <v>180.7</v>
      </c>
      <c r="O28" s="9">
        <f t="shared" si="1"/>
        <v>7.228</v>
      </c>
      <c r="P28" s="78" t="str">
        <f t="shared" si="2"/>
        <v>Kh¸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</row>
    <row r="29" spans="1:122" ht="18">
      <c r="A29" s="76">
        <v>23</v>
      </c>
      <c r="B29" s="77">
        <v>25</v>
      </c>
      <c r="C29" s="78" t="s">
        <v>38</v>
      </c>
      <c r="D29" s="78" t="s">
        <v>30</v>
      </c>
      <c r="E29" s="79"/>
      <c r="F29" s="34">
        <f>BDK10AK5L1!J29</f>
        <v>7.1</v>
      </c>
      <c r="G29" s="12">
        <f>BDK10AK5L1!P29</f>
        <v>6.449999999999999</v>
      </c>
      <c r="H29" s="34">
        <f>BDK10AK5L1!Y29</f>
        <v>7</v>
      </c>
      <c r="I29" s="12">
        <f>BDK10AK5L1!AD29</f>
        <v>7</v>
      </c>
      <c r="J29" s="12">
        <f>BDK10AK5L1!AN29</f>
        <v>7.199999999999999</v>
      </c>
      <c r="K29" s="12">
        <f>BDK10AK5L1!AS29</f>
        <v>5.999999999999999</v>
      </c>
      <c r="L29" s="12">
        <f>BDK10AK5L1!BD29</f>
        <v>5.999999999999999</v>
      </c>
      <c r="M29" s="12">
        <f>BDK10AK5L1!BI29</f>
        <v>6.799999999999999</v>
      </c>
      <c r="N29" s="12">
        <f t="shared" si="0"/>
        <v>166.1</v>
      </c>
      <c r="O29" s="9">
        <f t="shared" si="1"/>
        <v>6.644</v>
      </c>
      <c r="P29" s="78" t="str">
        <f t="shared" si="2"/>
        <v>TB Kh¸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</row>
    <row r="30" spans="1:122" ht="18">
      <c r="A30" s="76">
        <v>24</v>
      </c>
      <c r="B30" s="77">
        <v>26</v>
      </c>
      <c r="C30" s="78" t="s">
        <v>39</v>
      </c>
      <c r="D30" s="78" t="s">
        <v>40</v>
      </c>
      <c r="E30" s="79"/>
      <c r="F30" s="34">
        <f>BDK10AK5L1!J30</f>
        <v>7.799999999999999</v>
      </c>
      <c r="G30" s="12">
        <f>BDK10AK5L1!P30</f>
        <v>7.85</v>
      </c>
      <c r="H30" s="34">
        <f>BDK10AK5L1!Y30</f>
        <v>7.699999999999999</v>
      </c>
      <c r="I30" s="12">
        <f>BDK10AK5L1!AD30</f>
        <v>8.6</v>
      </c>
      <c r="J30" s="12">
        <f>BDK10AK5L1!AN30</f>
        <v>7.8999999999999995</v>
      </c>
      <c r="K30" s="12">
        <f>BDK10AK5L1!AS30</f>
        <v>7.3</v>
      </c>
      <c r="L30" s="12">
        <f>BDK10AK5L1!BD30</f>
        <v>5.375</v>
      </c>
      <c r="M30" s="12">
        <f>BDK10AK5L1!BI30</f>
        <v>7.299999999999999</v>
      </c>
      <c r="N30" s="12">
        <f t="shared" si="0"/>
        <v>185</v>
      </c>
      <c r="O30" s="9">
        <f t="shared" si="1"/>
        <v>7.4</v>
      </c>
      <c r="P30" s="78" t="str">
        <f t="shared" si="2"/>
        <v>Kh¸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</row>
    <row r="31" spans="1:122" ht="18">
      <c r="A31" s="76">
        <v>25</v>
      </c>
      <c r="B31" s="77">
        <v>27</v>
      </c>
      <c r="C31" s="78" t="s">
        <v>41</v>
      </c>
      <c r="D31" s="78" t="s">
        <v>42</v>
      </c>
      <c r="E31" s="79"/>
      <c r="F31" s="34">
        <f>BDK10AK5L1!J31</f>
        <v>8.6</v>
      </c>
      <c r="G31" s="12">
        <f>BDK10AK5L1!P31</f>
        <v>7.7749999999999995</v>
      </c>
      <c r="H31" s="34">
        <f>BDK10AK5L1!Y31</f>
        <v>8</v>
      </c>
      <c r="I31" s="12">
        <f>BDK10AK5L1!AD31</f>
        <v>7.699999999999999</v>
      </c>
      <c r="J31" s="12">
        <f>BDK10AK5L1!AN31</f>
        <v>8</v>
      </c>
      <c r="K31" s="12">
        <f>BDK10AK5L1!AS31</f>
        <v>7</v>
      </c>
      <c r="L31" s="12">
        <f>BDK10AK5L1!BD31</f>
        <v>6.074999999999999</v>
      </c>
      <c r="M31" s="12">
        <f>BDK10AK5L1!BI31</f>
        <v>8.5</v>
      </c>
      <c r="N31" s="12">
        <f t="shared" si="0"/>
        <v>190.8</v>
      </c>
      <c r="O31" s="9">
        <f t="shared" si="1"/>
        <v>7.632000000000001</v>
      </c>
      <c r="P31" s="78" t="str">
        <f t="shared" si="2"/>
        <v>Kh¸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</row>
    <row r="32" spans="1:122" ht="18">
      <c r="A32" s="76">
        <v>26</v>
      </c>
      <c r="B32" s="77">
        <v>28</v>
      </c>
      <c r="C32" s="78" t="s">
        <v>36</v>
      </c>
      <c r="D32" s="78" t="s">
        <v>42</v>
      </c>
      <c r="E32" s="79"/>
      <c r="F32" s="34">
        <f>BDK10AK5L1!J32</f>
        <v>7.1</v>
      </c>
      <c r="G32" s="12">
        <f>BDK10AK5L1!P32</f>
        <v>7.074999999999999</v>
      </c>
      <c r="H32" s="34">
        <f>BDK10AK5L1!Y32</f>
        <v>6.299999999999999</v>
      </c>
      <c r="I32" s="12">
        <f>BDK10AK5L1!AD32</f>
        <v>5.999999999999999</v>
      </c>
      <c r="J32" s="12">
        <f>BDK10AK5L1!AN32</f>
        <v>6.299999999999999</v>
      </c>
      <c r="K32" s="12">
        <f>BDK10AK5L1!AS32</f>
        <v>3.9999999999999996</v>
      </c>
      <c r="L32" s="12">
        <f>BDK10AK5L1!BD32</f>
        <v>4.75</v>
      </c>
      <c r="M32" s="12">
        <f>BDK10AK5L1!BI32</f>
        <v>7</v>
      </c>
      <c r="N32" s="12">
        <f t="shared" si="0"/>
        <v>151.1</v>
      </c>
      <c r="O32" s="9">
        <f t="shared" si="1"/>
        <v>6.044</v>
      </c>
      <c r="P32" s="78" t="str">
        <f t="shared" si="2"/>
        <v>TB Kh¸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</row>
    <row r="33" spans="1:122" ht="18">
      <c r="A33" s="76">
        <v>27</v>
      </c>
      <c r="B33" s="77">
        <v>29</v>
      </c>
      <c r="C33" s="78" t="s">
        <v>43</v>
      </c>
      <c r="D33" s="78" t="s">
        <v>42</v>
      </c>
      <c r="E33" s="79"/>
      <c r="F33" s="34">
        <f>BDK10AK5L1!J33</f>
        <v>9.2</v>
      </c>
      <c r="G33" s="12">
        <f>BDK10AK5L1!P33</f>
        <v>7.924999999999999</v>
      </c>
      <c r="H33" s="34">
        <f>BDK10AK5L1!Y33</f>
        <v>7.699999999999999</v>
      </c>
      <c r="I33" s="12">
        <f>BDK10AK5L1!AD33</f>
        <v>7.5</v>
      </c>
      <c r="J33" s="12">
        <f>BDK10AK5L1!AN33</f>
        <v>7.8999999999999995</v>
      </c>
      <c r="K33" s="12">
        <f>BDK10AK5L1!AS33</f>
        <v>7.1</v>
      </c>
      <c r="L33" s="12">
        <f>BDK10AK5L1!BD33</f>
        <v>7</v>
      </c>
      <c r="M33" s="12">
        <f>BDK10AK5L1!BI33</f>
        <v>7.699999999999999</v>
      </c>
      <c r="N33" s="12">
        <f t="shared" si="0"/>
        <v>193.29999999999998</v>
      </c>
      <c r="O33" s="9">
        <f t="shared" si="1"/>
        <v>7.731999999999999</v>
      </c>
      <c r="P33" s="78" t="str">
        <f t="shared" si="2"/>
        <v>Kh¸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</row>
    <row r="34" spans="1:122" ht="18">
      <c r="A34" s="76">
        <v>28</v>
      </c>
      <c r="B34" s="77">
        <v>31</v>
      </c>
      <c r="C34" s="78" t="s">
        <v>17</v>
      </c>
      <c r="D34" s="78" t="s">
        <v>44</v>
      </c>
      <c r="E34" s="79"/>
      <c r="F34" s="34">
        <f>BDK10AK5L1!J34</f>
        <v>8.5</v>
      </c>
      <c r="G34" s="12">
        <f>BDK10AK5L1!P34</f>
        <v>6.924999999999999</v>
      </c>
      <c r="H34" s="34">
        <f>BDK10AK5L1!Y34</f>
        <v>7.1499999999999995</v>
      </c>
      <c r="I34" s="12">
        <f>BDK10AK5L1!AD34</f>
        <v>7.1</v>
      </c>
      <c r="J34" s="12">
        <f>BDK10AK5L1!AN34</f>
        <v>7.1</v>
      </c>
      <c r="K34" s="12">
        <f>BDK10AK5L1!AS34</f>
        <v>6.199999999999999</v>
      </c>
      <c r="L34" s="12">
        <f>BDK10AK5L1!BD34</f>
        <v>4.5249999999999995</v>
      </c>
      <c r="M34" s="12">
        <f>BDK10AK5L1!BI34</f>
        <v>7</v>
      </c>
      <c r="N34" s="12">
        <f t="shared" si="0"/>
        <v>167.79999999999998</v>
      </c>
      <c r="O34" s="9">
        <f t="shared" si="1"/>
        <v>6.712</v>
      </c>
      <c r="P34" s="78" t="str">
        <f t="shared" si="2"/>
        <v>TB Kh¸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</row>
    <row r="35" spans="1:122" ht="18">
      <c r="A35" s="76">
        <v>29</v>
      </c>
      <c r="B35" s="77">
        <v>32</v>
      </c>
      <c r="C35" s="78" t="s">
        <v>45</v>
      </c>
      <c r="D35" s="78" t="s">
        <v>46</v>
      </c>
      <c r="E35" s="79"/>
      <c r="F35" s="34">
        <f>BDK10AK5L1!J35</f>
        <v>7.799999999999999</v>
      </c>
      <c r="G35" s="12">
        <f>BDK10AK5L1!P35</f>
        <v>7.699999999999999</v>
      </c>
      <c r="H35" s="34">
        <f>BDK10AK5L1!Y35</f>
        <v>7.1499999999999995</v>
      </c>
      <c r="I35" s="12">
        <f>BDK10AK5L1!AD35</f>
        <v>7.6</v>
      </c>
      <c r="J35" s="12">
        <f>BDK10AK5L1!AN35</f>
        <v>7.8999999999999995</v>
      </c>
      <c r="K35" s="12">
        <f>BDK10AK5L1!AS35</f>
        <v>7.1</v>
      </c>
      <c r="L35" s="12">
        <f>BDK10AK5L1!BD35</f>
        <v>6.924999999999999</v>
      </c>
      <c r="M35" s="12">
        <f>BDK10AK5L1!BI35</f>
        <v>8.4</v>
      </c>
      <c r="N35" s="12">
        <f t="shared" si="0"/>
        <v>189.2</v>
      </c>
      <c r="O35" s="9">
        <f t="shared" si="1"/>
        <v>7.568</v>
      </c>
      <c r="P35" s="78" t="str">
        <f t="shared" si="2"/>
        <v>Kh¸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</row>
    <row r="36" spans="1:122" ht="18">
      <c r="A36" s="76">
        <v>30</v>
      </c>
      <c r="B36" s="77">
        <v>33</v>
      </c>
      <c r="C36" s="78" t="s">
        <v>47</v>
      </c>
      <c r="D36" s="80" t="s">
        <v>98</v>
      </c>
      <c r="E36" s="79"/>
      <c r="F36" s="34">
        <f>BDK10AK5L1!J36</f>
        <v>5.699999999999999</v>
      </c>
      <c r="G36" s="12">
        <f>BDK10AK5L1!P36</f>
        <v>6.225</v>
      </c>
      <c r="H36" s="34">
        <f>BDK10AK5L1!Y36</f>
        <v>7</v>
      </c>
      <c r="I36" s="12">
        <f>BDK10AK5L1!AD36</f>
        <v>7.8999999999999995</v>
      </c>
      <c r="J36" s="12">
        <f>BDK10AK5L1!AN36</f>
        <v>7</v>
      </c>
      <c r="K36" s="12">
        <f>BDK10AK5L1!AS36</f>
        <v>7.699999999999999</v>
      </c>
      <c r="L36" s="12">
        <f>BDK10AK5L1!BD36</f>
        <v>5.3</v>
      </c>
      <c r="M36" s="12">
        <f>BDK10AK5L1!BI36</f>
        <v>7.699999999999999</v>
      </c>
      <c r="N36" s="12">
        <f t="shared" si="0"/>
        <v>168.1</v>
      </c>
      <c r="O36" s="9">
        <f t="shared" si="1"/>
        <v>6.724</v>
      </c>
      <c r="P36" s="78" t="str">
        <f t="shared" si="2"/>
        <v>TB Kh¸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</row>
    <row r="37" spans="1:122" ht="18">
      <c r="A37" s="76">
        <v>31</v>
      </c>
      <c r="B37" s="77">
        <v>34</v>
      </c>
      <c r="C37" s="78" t="s">
        <v>49</v>
      </c>
      <c r="D37" s="78" t="s">
        <v>48</v>
      </c>
      <c r="E37" s="79"/>
      <c r="F37" s="34">
        <f>BDK10AK5L1!J37</f>
        <v>7.1</v>
      </c>
      <c r="G37" s="12">
        <f>BDK10AK5L1!P37</f>
        <v>7.699999999999999</v>
      </c>
      <c r="H37" s="34">
        <f>BDK10AK5L1!Y37</f>
        <v>7.699999999999999</v>
      </c>
      <c r="I37" s="12">
        <f>BDK10AK5L1!AD37</f>
        <v>7.8999999999999995</v>
      </c>
      <c r="J37" s="12">
        <f>BDK10AK5L1!AN37</f>
        <v>7.799999999999999</v>
      </c>
      <c r="K37" s="12">
        <f>BDK10AK5L1!AS37</f>
        <v>6.8999999999999995</v>
      </c>
      <c r="L37" s="12">
        <f>BDK10AK5L1!BD37</f>
        <v>5.375</v>
      </c>
      <c r="M37" s="12">
        <f>BDK10AK5L1!BI37</f>
        <v>7.6</v>
      </c>
      <c r="N37" s="12">
        <f t="shared" si="0"/>
        <v>179.59999999999997</v>
      </c>
      <c r="O37" s="9">
        <f t="shared" si="1"/>
        <v>7.183999999999998</v>
      </c>
      <c r="P37" s="78" t="str">
        <f t="shared" si="2"/>
        <v>Kh¸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</row>
    <row r="38" spans="1:122" ht="18">
      <c r="A38" s="76">
        <v>32</v>
      </c>
      <c r="B38" s="77">
        <v>35</v>
      </c>
      <c r="C38" s="78" t="s">
        <v>50</v>
      </c>
      <c r="D38" s="78" t="s">
        <v>51</v>
      </c>
      <c r="E38" s="79"/>
      <c r="F38" s="34">
        <f>BDK10AK5L1!J38</f>
        <v>8.5</v>
      </c>
      <c r="G38" s="12">
        <f>BDK10AK5L1!P38</f>
        <v>7</v>
      </c>
      <c r="H38" s="34">
        <f>BDK10AK5L1!Y38</f>
        <v>6.449999999999999</v>
      </c>
      <c r="I38" s="12">
        <f>BDK10AK5L1!AD38</f>
        <v>6.8999999999999995</v>
      </c>
      <c r="J38" s="12">
        <f>BDK10AK5L1!AN38</f>
        <v>7.1</v>
      </c>
      <c r="K38" s="12">
        <f>BDK10AK5L1!AS38</f>
        <v>5.5</v>
      </c>
      <c r="L38" s="12">
        <f>BDK10AK5L1!BD38</f>
        <v>4.75</v>
      </c>
      <c r="M38" s="12">
        <f>BDK10AK5L1!BI38</f>
        <v>7.699999999999999</v>
      </c>
      <c r="N38" s="12">
        <f t="shared" si="0"/>
        <v>167</v>
      </c>
      <c r="O38" s="9">
        <f t="shared" si="1"/>
        <v>6.68</v>
      </c>
      <c r="P38" s="78" t="str">
        <f t="shared" si="2"/>
        <v>TB Kh¸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</row>
    <row r="39" spans="1:122" ht="18">
      <c r="A39" s="76">
        <v>33</v>
      </c>
      <c r="B39" s="77">
        <v>36</v>
      </c>
      <c r="C39" s="78" t="s">
        <v>54</v>
      </c>
      <c r="D39" s="78" t="s">
        <v>52</v>
      </c>
      <c r="E39" s="79"/>
      <c r="F39" s="34">
        <f>BDK10AK5L1!J39</f>
        <v>8.4</v>
      </c>
      <c r="G39" s="12">
        <f>BDK10AK5L1!P39</f>
        <v>7.699999999999999</v>
      </c>
      <c r="H39" s="34">
        <f>BDK10AK5L1!Y39</f>
        <v>7.85</v>
      </c>
      <c r="I39" s="12">
        <f>BDK10AK5L1!AD39</f>
        <v>7.5</v>
      </c>
      <c r="J39" s="12">
        <f>BDK10AK5L1!AN39</f>
        <v>7.8999999999999995</v>
      </c>
      <c r="K39" s="12">
        <f>BDK10AK5L1!AS39</f>
        <v>5.4</v>
      </c>
      <c r="L39" s="12">
        <f>BDK10AK5L1!BD39</f>
        <v>6.225</v>
      </c>
      <c r="M39" s="12">
        <f>BDK10AK5L1!BI39</f>
        <v>7.1</v>
      </c>
      <c r="N39" s="12">
        <f t="shared" si="0"/>
        <v>180.3</v>
      </c>
      <c r="O39" s="9">
        <f t="shared" si="1"/>
        <v>7.212000000000001</v>
      </c>
      <c r="P39" s="78" t="str">
        <f t="shared" si="2"/>
        <v>Kh¸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</row>
    <row r="40" spans="1:122" ht="18">
      <c r="A40" s="76">
        <v>34</v>
      </c>
      <c r="B40" s="77">
        <v>37</v>
      </c>
      <c r="C40" s="78" t="s">
        <v>9</v>
      </c>
      <c r="D40" s="78" t="s">
        <v>53</v>
      </c>
      <c r="E40" s="79"/>
      <c r="F40" s="34">
        <f>BDK10AK5L1!J40</f>
        <v>7</v>
      </c>
      <c r="G40" s="12">
        <f>BDK10AK5L1!P40</f>
        <v>7.699999999999999</v>
      </c>
      <c r="H40" s="34">
        <f>BDK10AK5L1!Y40</f>
        <v>8.55</v>
      </c>
      <c r="I40" s="12">
        <f>BDK10AK5L1!AD40</f>
        <v>8.4</v>
      </c>
      <c r="J40" s="12">
        <f>BDK10AK5L1!AN40</f>
        <v>7.799999999999999</v>
      </c>
      <c r="K40" s="12">
        <f>BDK10AK5L1!AS40</f>
        <v>6.399999999999999</v>
      </c>
      <c r="L40" s="12">
        <f>BDK10AK5L1!BD40</f>
        <v>7.475</v>
      </c>
      <c r="M40" s="12">
        <f>BDK10AK5L1!BI40</f>
        <v>8.5</v>
      </c>
      <c r="N40" s="12">
        <f t="shared" si="0"/>
        <v>192.1</v>
      </c>
      <c r="O40" s="9">
        <f t="shared" si="1"/>
        <v>7.684</v>
      </c>
      <c r="P40" s="78" t="str">
        <f t="shared" si="2"/>
        <v>Kh¸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</row>
    <row r="41" spans="1:122" ht="18">
      <c r="A41" s="76">
        <v>35</v>
      </c>
      <c r="B41" s="77">
        <v>38</v>
      </c>
      <c r="C41" s="78" t="s">
        <v>41</v>
      </c>
      <c r="D41" s="78" t="s">
        <v>55</v>
      </c>
      <c r="E41" s="79"/>
      <c r="F41" s="34">
        <f>BDK10AK5L1!J41</f>
        <v>6.399999999999999</v>
      </c>
      <c r="G41" s="12">
        <f>BDK10AK5L1!P41</f>
        <v>7.7749999999999995</v>
      </c>
      <c r="H41" s="34">
        <f>BDK10AK5L1!Y41</f>
        <v>6.6</v>
      </c>
      <c r="I41" s="12">
        <f>BDK10AK5L1!AD41</f>
        <v>7.299999999999999</v>
      </c>
      <c r="J41" s="12">
        <f>BDK10AK5L1!AN41</f>
        <v>8.7</v>
      </c>
      <c r="K41" s="12">
        <f>BDK10AK5L1!AS41</f>
        <v>6.399999999999999</v>
      </c>
      <c r="L41" s="12">
        <f>BDK10AK5L1!BD41</f>
        <v>7.55</v>
      </c>
      <c r="M41" s="12">
        <f>BDK10AK5L1!BI41</f>
        <v>7.8999999999999995</v>
      </c>
      <c r="N41" s="12">
        <f t="shared" si="0"/>
        <v>184.59999999999997</v>
      </c>
      <c r="O41" s="9">
        <f t="shared" si="1"/>
        <v>7.383999999999999</v>
      </c>
      <c r="P41" s="78" t="str">
        <f t="shared" si="2"/>
        <v>Kh¸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</row>
    <row r="42" spans="1:122" ht="18">
      <c r="A42" s="76">
        <v>36</v>
      </c>
      <c r="B42" s="77">
        <v>39</v>
      </c>
      <c r="C42" s="78" t="s">
        <v>24</v>
      </c>
      <c r="D42" s="78" t="s">
        <v>55</v>
      </c>
      <c r="E42" s="79"/>
      <c r="F42" s="34">
        <f>BDK10AK5L1!J42</f>
        <v>7.799999999999999</v>
      </c>
      <c r="G42" s="12">
        <f>BDK10AK5L1!P42</f>
        <v>7.699999999999999</v>
      </c>
      <c r="H42" s="34">
        <f>BDK10AK5L1!Y42</f>
        <v>7.699999999999999</v>
      </c>
      <c r="I42" s="12">
        <f>BDK10AK5L1!AD42</f>
        <v>7.799999999999999</v>
      </c>
      <c r="J42" s="12">
        <f>BDK10AK5L1!AN42</f>
        <v>7</v>
      </c>
      <c r="K42" s="12">
        <f>BDK10AK5L1!AS42</f>
        <v>5.5</v>
      </c>
      <c r="L42" s="12">
        <f>BDK10AK5L1!BD42</f>
        <v>6.074999999999999</v>
      </c>
      <c r="M42" s="12">
        <f>BDK10AK5L1!BI42</f>
        <v>6.399999999999999</v>
      </c>
      <c r="N42" s="12">
        <f t="shared" si="0"/>
        <v>174</v>
      </c>
      <c r="O42" s="9">
        <f t="shared" si="1"/>
        <v>6.96</v>
      </c>
      <c r="P42" s="78" t="str">
        <f t="shared" si="2"/>
        <v>TB Kh¸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</row>
    <row r="43" spans="1:122" ht="18">
      <c r="A43" s="76">
        <v>37</v>
      </c>
      <c r="B43" s="77">
        <v>40</v>
      </c>
      <c r="C43" s="78" t="s">
        <v>10</v>
      </c>
      <c r="D43" s="78" t="s">
        <v>56</v>
      </c>
      <c r="E43" s="79"/>
      <c r="F43" s="34">
        <f>BDK10AK5L1!J43</f>
        <v>8.7</v>
      </c>
      <c r="G43" s="12">
        <f>BDK10AK5L1!P43</f>
        <v>7.7749999999999995</v>
      </c>
      <c r="H43" s="34">
        <f>BDK10AK5L1!Y43</f>
        <v>8.7</v>
      </c>
      <c r="I43" s="12">
        <f>BDK10AK5L1!AD43</f>
        <v>8.7</v>
      </c>
      <c r="J43" s="12">
        <f>BDK10AK5L1!AN43</f>
        <v>7.799999999999999</v>
      </c>
      <c r="K43" s="12">
        <f>BDK10AK5L1!AS43</f>
        <v>7.1</v>
      </c>
      <c r="L43" s="12">
        <f>BDK10AK5L1!BD43</f>
        <v>6.85</v>
      </c>
      <c r="M43" s="12">
        <f>BDK10AK5L1!BI43</f>
        <v>8.7</v>
      </c>
      <c r="N43" s="12">
        <f t="shared" si="0"/>
        <v>198.89999999999998</v>
      </c>
      <c r="O43" s="9">
        <f t="shared" si="1"/>
        <v>7.9559999999999995</v>
      </c>
      <c r="P43" s="78" t="str">
        <f t="shared" si="2"/>
        <v>Kh¸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</row>
    <row r="44" spans="1:122" ht="18">
      <c r="A44" s="76">
        <v>38</v>
      </c>
      <c r="B44" s="77">
        <v>41</v>
      </c>
      <c r="C44" s="78" t="s">
        <v>47</v>
      </c>
      <c r="D44" s="78" t="s">
        <v>57</v>
      </c>
      <c r="E44" s="79"/>
      <c r="F44" s="34">
        <f>BDK10AK5L1!J44</f>
        <v>6.8999999999999995</v>
      </c>
      <c r="G44" s="12">
        <f>BDK10AK5L1!P44</f>
        <v>7.924999999999999</v>
      </c>
      <c r="H44" s="34">
        <f>BDK10AK5L1!Y44</f>
        <v>7.85</v>
      </c>
      <c r="I44" s="12">
        <f>BDK10AK5L1!AD44</f>
        <v>7.1</v>
      </c>
      <c r="J44" s="12">
        <f>BDK10AK5L1!AN44</f>
        <v>7</v>
      </c>
      <c r="K44" s="12">
        <f>BDK10AK5L1!AS44</f>
        <v>6.799999999999999</v>
      </c>
      <c r="L44" s="12">
        <f>BDK10AK5L1!BD44</f>
        <v>6.85</v>
      </c>
      <c r="M44" s="12">
        <f>BDK10AK5L1!BI44</f>
        <v>7.799999999999999</v>
      </c>
      <c r="N44" s="12">
        <f t="shared" si="0"/>
        <v>181.6</v>
      </c>
      <c r="O44" s="9">
        <f t="shared" si="1"/>
        <v>7.263999999999999</v>
      </c>
      <c r="P44" s="78" t="str">
        <f t="shared" si="2"/>
        <v>Kh¸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</row>
    <row r="45" spans="1:122" ht="18">
      <c r="A45" s="76">
        <v>39</v>
      </c>
      <c r="B45" s="77">
        <v>42</v>
      </c>
      <c r="C45" s="78" t="s">
        <v>23</v>
      </c>
      <c r="D45" s="78" t="s">
        <v>58</v>
      </c>
      <c r="E45" s="79"/>
      <c r="F45" s="34">
        <f>BDK10AK5L1!J45</f>
        <v>8.4</v>
      </c>
      <c r="G45" s="12">
        <f>BDK10AK5L1!P45</f>
        <v>7.85</v>
      </c>
      <c r="H45" s="34">
        <f>BDK10AK5L1!Y45</f>
        <v>6.1499999999999995</v>
      </c>
      <c r="I45" s="12">
        <f>BDK10AK5L1!AD45</f>
        <v>8.1</v>
      </c>
      <c r="J45" s="12">
        <f>BDK10AK5L1!AN45</f>
        <v>7.8999999999999995</v>
      </c>
      <c r="K45" s="12">
        <f>BDK10AK5L1!AS45</f>
        <v>8.3</v>
      </c>
      <c r="L45" s="12">
        <f>BDK10AK5L1!BD45</f>
        <v>5.924999999999999</v>
      </c>
      <c r="M45" s="12">
        <f>BDK10AK5L1!BI45</f>
        <v>7.6</v>
      </c>
      <c r="N45" s="12">
        <f t="shared" si="0"/>
        <v>188.3</v>
      </c>
      <c r="O45" s="9">
        <f t="shared" si="1"/>
        <v>7.532</v>
      </c>
      <c r="P45" s="78" t="str">
        <f t="shared" si="2"/>
        <v>Kh¸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</row>
    <row r="46" spans="1:122" ht="18">
      <c r="A46" s="76">
        <v>40</v>
      </c>
      <c r="B46" s="77">
        <v>43</v>
      </c>
      <c r="C46" s="78" t="s">
        <v>59</v>
      </c>
      <c r="D46" s="78" t="s">
        <v>60</v>
      </c>
      <c r="E46" s="79"/>
      <c r="F46" s="34">
        <f>BDK10AK5L1!J46</f>
        <v>7.1</v>
      </c>
      <c r="G46" s="12">
        <f>BDK10AK5L1!P46</f>
        <v>7.85</v>
      </c>
      <c r="H46" s="34">
        <f>BDK10AK5L1!Y46</f>
        <v>7</v>
      </c>
      <c r="I46" s="12">
        <f>BDK10AK5L1!AD46</f>
        <v>6.699999999999999</v>
      </c>
      <c r="J46" s="12">
        <f>BDK10AK5L1!AN46</f>
        <v>7.6</v>
      </c>
      <c r="K46" s="12">
        <f>BDK10AK5L1!AS46</f>
        <v>6.799999999999999</v>
      </c>
      <c r="L46" s="12">
        <f>BDK10AK5L1!BD46</f>
        <v>5.924999999999999</v>
      </c>
      <c r="M46" s="12">
        <f>BDK10AK5L1!BI46</f>
        <v>7.699999999999999</v>
      </c>
      <c r="N46" s="12">
        <f t="shared" si="0"/>
        <v>176.79999999999995</v>
      </c>
      <c r="O46" s="9">
        <f t="shared" si="1"/>
        <v>7.071999999999998</v>
      </c>
      <c r="P46" s="78" t="str">
        <f t="shared" si="2"/>
        <v>Kh¸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</row>
    <row r="47" spans="1:122" ht="18">
      <c r="A47" s="76">
        <v>41</v>
      </c>
      <c r="B47" s="77">
        <v>44</v>
      </c>
      <c r="C47" s="78" t="s">
        <v>61</v>
      </c>
      <c r="D47" s="78" t="s">
        <v>62</v>
      </c>
      <c r="E47" s="79"/>
      <c r="F47" s="34">
        <f>BDK10AK5L1!J47</f>
        <v>7.8999999999999995</v>
      </c>
      <c r="G47" s="12">
        <f>BDK10AK5L1!P47</f>
        <v>7.699999999999999</v>
      </c>
      <c r="H47" s="34">
        <f>BDK10AK5L1!Y47</f>
        <v>7</v>
      </c>
      <c r="I47" s="12">
        <f>BDK10AK5L1!AD47</f>
        <v>8</v>
      </c>
      <c r="J47" s="12">
        <f>BDK10AK5L1!AN47</f>
        <v>7.1</v>
      </c>
      <c r="K47" s="12">
        <f>BDK10AK5L1!AS47</f>
        <v>7</v>
      </c>
      <c r="L47" s="12">
        <f>BDK10AK5L1!BD47</f>
        <v>6.699999999999999</v>
      </c>
      <c r="M47" s="12">
        <f>BDK10AK5L1!BI47</f>
        <v>7.8999999999999995</v>
      </c>
      <c r="N47" s="12">
        <f t="shared" si="0"/>
        <v>185.3</v>
      </c>
      <c r="O47" s="9">
        <f t="shared" si="1"/>
        <v>7.412000000000001</v>
      </c>
      <c r="P47" s="78" t="str">
        <f t="shared" si="2"/>
        <v>Kh¸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</row>
    <row r="48" spans="1:122" ht="18">
      <c r="A48" s="76">
        <v>42</v>
      </c>
      <c r="B48" s="77">
        <v>45</v>
      </c>
      <c r="C48" s="78" t="s">
        <v>47</v>
      </c>
      <c r="D48" s="78" t="s">
        <v>62</v>
      </c>
      <c r="E48" s="79"/>
      <c r="F48" s="34">
        <f>BDK10AK5L1!J48</f>
        <v>8.6</v>
      </c>
      <c r="G48" s="12">
        <f>BDK10AK5L1!P48</f>
        <v>7</v>
      </c>
      <c r="H48" s="34">
        <f>BDK10AK5L1!Y48</f>
        <v>8</v>
      </c>
      <c r="I48" s="12">
        <f>BDK10AK5L1!AD48</f>
        <v>7.8999999999999995</v>
      </c>
      <c r="J48" s="12">
        <f>BDK10AK5L1!AN48</f>
        <v>7.1</v>
      </c>
      <c r="K48" s="12">
        <f>BDK10AK5L1!AS48</f>
        <v>7.699999999999999</v>
      </c>
      <c r="L48" s="12">
        <f>BDK10AK5L1!BD48</f>
        <v>6.074999999999999</v>
      </c>
      <c r="M48" s="12">
        <f>BDK10AK5L1!BI48</f>
        <v>7.8999999999999995</v>
      </c>
      <c r="N48" s="12">
        <f t="shared" si="0"/>
        <v>185.89999999999998</v>
      </c>
      <c r="O48" s="9">
        <f t="shared" si="1"/>
        <v>7.435999999999999</v>
      </c>
      <c r="P48" s="78" t="str">
        <f t="shared" si="2"/>
        <v>Kh¸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</row>
    <row r="49" spans="1:122" ht="18">
      <c r="A49" s="76">
        <v>43</v>
      </c>
      <c r="B49" s="77">
        <v>46</v>
      </c>
      <c r="C49" s="78" t="s">
        <v>10</v>
      </c>
      <c r="D49" s="78" t="s">
        <v>62</v>
      </c>
      <c r="E49" s="79"/>
      <c r="F49" s="34">
        <f>BDK10AK5L1!J49</f>
        <v>8.5</v>
      </c>
      <c r="G49" s="12">
        <f>BDK10AK5L1!P49</f>
        <v>7.699999999999999</v>
      </c>
      <c r="H49" s="34">
        <f>BDK10AK5L1!Y49</f>
        <v>7</v>
      </c>
      <c r="I49" s="12">
        <f>BDK10AK5L1!AD49</f>
        <v>7.799999999999999</v>
      </c>
      <c r="J49" s="12">
        <f>BDK10AK5L1!AN49</f>
        <v>7.8999999999999995</v>
      </c>
      <c r="K49" s="12">
        <f>BDK10AK5L1!AS49</f>
        <v>7</v>
      </c>
      <c r="L49" s="12">
        <f>BDK10AK5L1!BD49</f>
        <v>6.074999999999999</v>
      </c>
      <c r="M49" s="12">
        <f>BDK10AK5L1!BI49</f>
        <v>7.5</v>
      </c>
      <c r="N49" s="12">
        <f t="shared" si="0"/>
        <v>185.2</v>
      </c>
      <c r="O49" s="9">
        <f t="shared" si="1"/>
        <v>7.4079999999999995</v>
      </c>
      <c r="P49" s="78" t="str">
        <f t="shared" si="2"/>
        <v>Kh¸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</row>
    <row r="50" spans="1:122" ht="18">
      <c r="A50" s="76">
        <v>44</v>
      </c>
      <c r="B50" s="77">
        <v>47</v>
      </c>
      <c r="C50" s="78" t="s">
        <v>63</v>
      </c>
      <c r="D50" s="78" t="s">
        <v>62</v>
      </c>
      <c r="E50" s="79"/>
      <c r="F50" s="34">
        <f>BDK10AK5L1!J50</f>
        <v>8.7</v>
      </c>
      <c r="G50" s="12">
        <f>BDK10AK5L1!P50</f>
        <v>8</v>
      </c>
      <c r="H50" s="34">
        <f>BDK10AK5L1!Y50</f>
        <v>7.85</v>
      </c>
      <c r="I50" s="12">
        <f>BDK10AK5L1!AD50</f>
        <v>8.8</v>
      </c>
      <c r="J50" s="12">
        <f>BDK10AK5L1!AN50</f>
        <v>7.199999999999999</v>
      </c>
      <c r="K50" s="12">
        <f>BDK10AK5L1!AS50</f>
        <v>7.1</v>
      </c>
      <c r="L50" s="12">
        <f>BDK10AK5L1!BD50</f>
        <v>6.7749999999999995</v>
      </c>
      <c r="M50" s="12">
        <f>BDK10AK5L1!BI50</f>
        <v>7.799999999999999</v>
      </c>
      <c r="N50" s="12">
        <f t="shared" si="0"/>
        <v>193.6</v>
      </c>
      <c r="O50" s="9">
        <f t="shared" si="1"/>
        <v>7.744</v>
      </c>
      <c r="P50" s="78" t="str">
        <f t="shared" si="2"/>
        <v>Kh¸</v>
      </c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</row>
    <row r="51" spans="1:122" ht="18">
      <c r="A51" s="76">
        <v>45</v>
      </c>
      <c r="B51" s="77">
        <v>48</v>
      </c>
      <c r="C51" s="78" t="s">
        <v>65</v>
      </c>
      <c r="D51" s="78" t="s">
        <v>64</v>
      </c>
      <c r="E51" s="79"/>
      <c r="F51" s="34">
        <f>BDK10AK5L1!J51</f>
        <v>8.5</v>
      </c>
      <c r="G51" s="12">
        <f>BDK10AK5L1!P51</f>
        <v>7.225</v>
      </c>
      <c r="H51" s="34">
        <f>BDK10AK5L1!Y51</f>
        <v>8.7</v>
      </c>
      <c r="I51" s="12">
        <f>BDK10AK5L1!AD51</f>
        <v>8.1</v>
      </c>
      <c r="J51" s="12">
        <f>BDK10AK5L1!AN51</f>
        <v>7.8999999999999995</v>
      </c>
      <c r="K51" s="12">
        <f>BDK10AK5L1!AS51</f>
        <v>7.6</v>
      </c>
      <c r="L51" s="12">
        <f>BDK10AK5L1!BD51</f>
        <v>6.225</v>
      </c>
      <c r="M51" s="12">
        <f>BDK10AK5L1!BI51</f>
        <v>8.1</v>
      </c>
      <c r="N51" s="12">
        <f t="shared" si="0"/>
        <v>191.8</v>
      </c>
      <c r="O51" s="9">
        <f t="shared" si="1"/>
        <v>7.672000000000001</v>
      </c>
      <c r="P51" s="78" t="str">
        <f t="shared" si="2"/>
        <v>Kh¸</v>
      </c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</row>
    <row r="52" spans="1:122" ht="18">
      <c r="A52" s="76">
        <v>46</v>
      </c>
      <c r="B52" s="77">
        <v>49</v>
      </c>
      <c r="C52" s="78" t="s">
        <v>10</v>
      </c>
      <c r="D52" s="78" t="s">
        <v>66</v>
      </c>
      <c r="E52" s="79"/>
      <c r="F52" s="34">
        <f>BDK10AK5L1!J52</f>
        <v>8.5</v>
      </c>
      <c r="G52" s="12">
        <f>BDK10AK5L1!P52</f>
        <v>7.699999999999999</v>
      </c>
      <c r="H52" s="34">
        <f>BDK10AK5L1!Y52</f>
        <v>7.699999999999999</v>
      </c>
      <c r="I52" s="12">
        <f>BDK10AK5L1!AD52</f>
        <v>7.299999999999999</v>
      </c>
      <c r="J52" s="12">
        <f>BDK10AK5L1!AN52</f>
        <v>7.799999999999999</v>
      </c>
      <c r="K52" s="12">
        <f>BDK10AK5L1!AS52</f>
        <v>6.199999999999999</v>
      </c>
      <c r="L52" s="12">
        <f>BDK10AK5L1!BD52</f>
        <v>5.999999999999999</v>
      </c>
      <c r="M52" s="12">
        <f>BDK10AK5L1!BI52</f>
        <v>7.199999999999999</v>
      </c>
      <c r="N52" s="12">
        <f t="shared" si="0"/>
        <v>181.2</v>
      </c>
      <c r="O52" s="9">
        <f t="shared" si="1"/>
        <v>7.247999999999999</v>
      </c>
      <c r="P52" s="78" t="str">
        <f t="shared" si="2"/>
        <v>Kh¸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</row>
    <row r="53" spans="1:122" ht="18">
      <c r="A53" s="76">
        <v>47</v>
      </c>
      <c r="B53" s="77">
        <v>50</v>
      </c>
      <c r="C53" s="78" t="s">
        <v>10</v>
      </c>
      <c r="D53" s="78" t="s">
        <v>67</v>
      </c>
      <c r="E53" s="79"/>
      <c r="F53" s="34">
        <f>BDK10AK5L1!J53</f>
        <v>8.7</v>
      </c>
      <c r="G53" s="12">
        <f>BDK10AK5L1!P53</f>
        <v>7.699999999999999</v>
      </c>
      <c r="H53" s="34">
        <f>BDK10AK5L1!Y53</f>
        <v>8.7</v>
      </c>
      <c r="I53" s="12">
        <f>BDK10AK5L1!AD53</f>
        <v>7.8999999999999995</v>
      </c>
      <c r="J53" s="12">
        <f>BDK10AK5L1!AN53</f>
        <v>6.499999999999999</v>
      </c>
      <c r="K53" s="12">
        <f>BDK10AK5L1!AS53</f>
        <v>8.4</v>
      </c>
      <c r="L53" s="12">
        <f>BDK10AK5L1!BD53</f>
        <v>5.525</v>
      </c>
      <c r="M53" s="12">
        <f>BDK10AK5L1!BI53</f>
        <v>7.299999999999999</v>
      </c>
      <c r="N53" s="12">
        <f t="shared" si="0"/>
        <v>186.7</v>
      </c>
      <c r="O53" s="9">
        <f t="shared" si="1"/>
        <v>7.468</v>
      </c>
      <c r="P53" s="78" t="str">
        <f t="shared" si="2"/>
        <v>Kh¸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</row>
    <row r="54" spans="1:122" ht="18">
      <c r="A54" s="76">
        <v>48</v>
      </c>
      <c r="B54" s="77">
        <v>51</v>
      </c>
      <c r="C54" s="78" t="s">
        <v>9</v>
      </c>
      <c r="D54" s="78" t="s">
        <v>67</v>
      </c>
      <c r="E54" s="79"/>
      <c r="F54" s="34">
        <f>BDK10AK5L1!J54</f>
        <v>7</v>
      </c>
      <c r="G54" s="12">
        <f>BDK10AK5L1!P54</f>
        <v>6.924999999999999</v>
      </c>
      <c r="H54" s="34">
        <f>BDK10AK5L1!Y54</f>
        <v>7.699999999999999</v>
      </c>
      <c r="I54" s="12">
        <f>BDK10AK5L1!AD54</f>
        <v>7</v>
      </c>
      <c r="J54" s="12">
        <f>BDK10AK5L1!AN54</f>
        <v>7.799999999999999</v>
      </c>
      <c r="K54" s="12">
        <f>BDK10AK5L1!AS54</f>
        <v>7.1</v>
      </c>
      <c r="L54" s="12">
        <f>BDK10AK5L1!BD54</f>
        <v>5.999999999999999</v>
      </c>
      <c r="M54" s="12">
        <f>BDK10AK5L1!BI54</f>
        <v>7.799999999999999</v>
      </c>
      <c r="N54" s="12">
        <f t="shared" si="0"/>
        <v>177.20000000000002</v>
      </c>
      <c r="O54" s="9">
        <f t="shared" si="1"/>
        <v>7.088000000000001</v>
      </c>
      <c r="P54" s="78" t="str">
        <f t="shared" si="2"/>
        <v>Kh¸</v>
      </c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</row>
    <row r="55" spans="1:122" ht="18">
      <c r="A55" s="76">
        <v>49</v>
      </c>
      <c r="B55" s="77">
        <v>52</v>
      </c>
      <c r="C55" s="78" t="s">
        <v>41</v>
      </c>
      <c r="D55" s="78" t="s">
        <v>67</v>
      </c>
      <c r="E55" s="79"/>
      <c r="F55" s="34">
        <f>BDK10AK5L1!J55</f>
        <v>7.799999999999999</v>
      </c>
      <c r="G55" s="12">
        <f>BDK10AK5L1!P55</f>
        <v>7.699999999999999</v>
      </c>
      <c r="H55" s="34">
        <f>BDK10AK5L1!Y55</f>
        <v>6.299999999999999</v>
      </c>
      <c r="I55" s="12">
        <f>BDK10AK5L1!AD55</f>
        <v>7.5</v>
      </c>
      <c r="J55" s="12">
        <f>BDK10AK5L1!AN55</f>
        <v>7.8999999999999995</v>
      </c>
      <c r="K55" s="12">
        <f>BDK10AK5L1!AS55</f>
        <v>7.699999999999999</v>
      </c>
      <c r="L55" s="12">
        <f>BDK10AK5L1!BD55</f>
        <v>6.699999999999999</v>
      </c>
      <c r="M55" s="12">
        <f>BDK10AK5L1!BI55</f>
        <v>7.1</v>
      </c>
      <c r="N55" s="12">
        <f t="shared" si="0"/>
        <v>184.2</v>
      </c>
      <c r="O55" s="9">
        <f t="shared" si="1"/>
        <v>7.367999999999999</v>
      </c>
      <c r="P55" s="78" t="str">
        <f t="shared" si="2"/>
        <v>Kh¸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</row>
    <row r="56" spans="1:122" ht="18">
      <c r="A56" s="81">
        <v>50</v>
      </c>
      <c r="B56" s="82">
        <v>53</v>
      </c>
      <c r="C56" s="83" t="s">
        <v>68</v>
      </c>
      <c r="D56" s="83" t="s">
        <v>69</v>
      </c>
      <c r="E56" s="84"/>
      <c r="F56" s="6">
        <f>BDK10AK5L1!J56</f>
        <v>7.699999999999999</v>
      </c>
      <c r="G56" s="13">
        <f>BDK10AK5L1!P56</f>
        <v>7.85</v>
      </c>
      <c r="H56" s="6">
        <f>BDK10AK5L1!Y56</f>
        <v>7</v>
      </c>
      <c r="I56" s="62">
        <f>BDK10AK5L1!AD56</f>
        <v>8.2</v>
      </c>
      <c r="J56" s="62">
        <f>BDK10AK5L1!AN56</f>
        <v>8.6</v>
      </c>
      <c r="K56" s="62">
        <f>BDK10AK5L1!AS56</f>
        <v>6.799999999999999</v>
      </c>
      <c r="L56" s="62">
        <f>BDK10AK5L1!BD56</f>
        <v>6.1499999999999995</v>
      </c>
      <c r="M56" s="62">
        <f>BDK10AK5L1!BI56</f>
        <v>7.699999999999999</v>
      </c>
      <c r="N56" s="62">
        <f t="shared" si="0"/>
        <v>186.99999999999997</v>
      </c>
      <c r="O56" s="85">
        <f t="shared" si="1"/>
        <v>7.479999999999999</v>
      </c>
      <c r="P56" s="83" t="str">
        <f t="shared" si="2"/>
        <v>Kh¸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</row>
    <row r="57" spans="1:122" ht="12" customHeight="1">
      <c r="A57" s="86"/>
      <c r="B57" s="87"/>
      <c r="C57" s="88"/>
      <c r="D57" s="88"/>
      <c r="E57" s="88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</row>
    <row r="58" spans="1:122" ht="18">
      <c r="A58" s="97" t="s">
        <v>109</v>
      </c>
      <c r="B58" s="97"/>
      <c r="C58" s="98"/>
      <c r="D58" s="105" t="s">
        <v>110</v>
      </c>
      <c r="E58" s="106">
        <f>COUNTIF($P$7:$P$58,"Giái")/50</f>
        <v>0.04</v>
      </c>
      <c r="F58" s="105" t="s">
        <v>111</v>
      </c>
      <c r="G58" s="106">
        <f>COUNTIF($P$7:$P$58,"Kh¸")/50</f>
        <v>0.74</v>
      </c>
      <c r="H58" s="105" t="s">
        <v>112</v>
      </c>
      <c r="I58" s="106">
        <f>COUNTIF($P$7:$P$58,"TB Kh¸")/50</f>
        <v>0.22</v>
      </c>
      <c r="J58" s="198" t="s">
        <v>113</v>
      </c>
      <c r="K58" s="198"/>
      <c r="L58" s="106">
        <f>COUNTIF($P$7:$P$58,"Trung b×nh")/50</f>
        <v>0</v>
      </c>
      <c r="M58" s="105" t="s">
        <v>114</v>
      </c>
      <c r="N58" s="106">
        <f>COUNTIF($P$7:$P$58,"YÕu")/50</f>
        <v>0</v>
      </c>
      <c r="O58" s="98"/>
      <c r="P58" s="98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</row>
    <row r="59" spans="1:122" ht="24" customHeight="1">
      <c r="A59" s="99"/>
      <c r="B59" s="199" t="s">
        <v>115</v>
      </c>
      <c r="C59" s="199"/>
      <c r="D59" s="104"/>
      <c r="E59" s="104"/>
      <c r="F59" s="104"/>
      <c r="G59" s="104"/>
      <c r="H59" s="104"/>
      <c r="I59" s="104"/>
      <c r="J59" s="104"/>
      <c r="K59" s="104"/>
      <c r="L59" s="104"/>
      <c r="M59" s="199" t="s">
        <v>116</v>
      </c>
      <c r="N59" s="199"/>
      <c r="O59" s="199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</row>
    <row r="60" spans="1:122" ht="18.75">
      <c r="A60" s="99"/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</row>
    <row r="61" spans="1:122" ht="18">
      <c r="A61" s="99"/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</row>
    <row r="62" spans="1:122" ht="18">
      <c r="A62" s="99"/>
      <c r="B62" s="100"/>
      <c r="C62" s="101"/>
      <c r="D62" s="101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</row>
    <row r="63" spans="1:122" ht="18">
      <c r="A63" s="99"/>
      <c r="B63" s="100"/>
      <c r="C63" s="101"/>
      <c r="D63" s="10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</row>
    <row r="64" spans="1:122" ht="18">
      <c r="A64" s="101"/>
      <c r="B64" s="200" t="s">
        <v>117</v>
      </c>
      <c r="C64" s="200"/>
      <c r="D64" s="101"/>
      <c r="E64" s="101"/>
      <c r="F64" s="102"/>
      <c r="G64" s="102"/>
      <c r="H64" s="102"/>
      <c r="I64" s="102"/>
      <c r="J64" s="102"/>
      <c r="K64" s="102"/>
      <c r="L64" s="102"/>
      <c r="M64" s="201" t="s">
        <v>118</v>
      </c>
      <c r="N64" s="201"/>
      <c r="O64" s="201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</row>
    <row r="65" spans="1:122" ht="18">
      <c r="A65" s="101"/>
      <c r="B65" s="101"/>
      <c r="C65" s="101"/>
      <c r="D65" s="101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</row>
    <row r="66" spans="1:122" ht="18">
      <c r="A66" s="88"/>
      <c r="B66" s="88"/>
      <c r="C66" s="88"/>
      <c r="D66" s="88"/>
      <c r="E66" s="88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</row>
    <row r="67" spans="1:122" ht="18">
      <c r="A67" s="88"/>
      <c r="B67" s="88"/>
      <c r="C67" s="88"/>
      <c r="D67" s="88"/>
      <c r="E67" s="88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</row>
    <row r="68" spans="1:122" ht="18">
      <c r="A68" s="88"/>
      <c r="B68" s="88"/>
      <c r="C68" s="88"/>
      <c r="D68" s="88"/>
      <c r="E68" s="88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</row>
    <row r="69" spans="1:122" ht="18">
      <c r="A69" s="88"/>
      <c r="B69" s="88"/>
      <c r="C69" s="88"/>
      <c r="D69" s="88"/>
      <c r="E69" s="88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</row>
    <row r="70" spans="1:122" ht="18">
      <c r="A70" s="88"/>
      <c r="B70" s="88"/>
      <c r="C70" s="88"/>
      <c r="D70" s="88"/>
      <c r="E70" s="88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</row>
    <row r="71" spans="1:122" ht="18">
      <c r="A71" s="88"/>
      <c r="B71" s="88"/>
      <c r="C71" s="88"/>
      <c r="D71" s="88"/>
      <c r="E71" s="88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</row>
    <row r="72" spans="1:122" ht="18">
      <c r="A72" s="88"/>
      <c r="B72" s="88"/>
      <c r="C72" s="88"/>
      <c r="D72" s="88"/>
      <c r="E72" s="88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</row>
    <row r="73" spans="1:122" ht="18">
      <c r="A73" s="88"/>
      <c r="B73" s="88"/>
      <c r="C73" s="88"/>
      <c r="D73" s="88"/>
      <c r="E73" s="88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</row>
    <row r="74" spans="1:122" ht="18">
      <c r="A74" s="88"/>
      <c r="B74" s="88"/>
      <c r="C74" s="88"/>
      <c r="D74" s="88"/>
      <c r="E74" s="88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</row>
    <row r="75" spans="1:122" ht="18">
      <c r="A75" s="88"/>
      <c r="B75" s="88"/>
      <c r="C75" s="88"/>
      <c r="D75" s="88"/>
      <c r="E75" s="88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</row>
    <row r="76" spans="1:122" ht="18">
      <c r="A76" s="88"/>
      <c r="B76" s="88"/>
      <c r="C76" s="88"/>
      <c r="D76" s="88"/>
      <c r="E76" s="88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</row>
    <row r="77" spans="1:122" ht="18">
      <c r="A77" s="88"/>
      <c r="B77" s="88"/>
      <c r="C77" s="88"/>
      <c r="D77" s="88"/>
      <c r="E77" s="88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</row>
    <row r="78" spans="1:122" ht="18">
      <c r="A78" s="88"/>
      <c r="B78" s="88"/>
      <c r="C78" s="88"/>
      <c r="D78" s="88"/>
      <c r="E78" s="88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</row>
    <row r="79" spans="1:122" ht="18">
      <c r="A79" s="88"/>
      <c r="B79" s="88"/>
      <c r="C79" s="88"/>
      <c r="D79" s="88"/>
      <c r="E79" s="88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</row>
    <row r="80" spans="1:122" ht="18">
      <c r="A80" s="88"/>
      <c r="B80" s="88"/>
      <c r="C80" s="88"/>
      <c r="D80" s="88"/>
      <c r="E80" s="88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</row>
    <row r="81" spans="1:122" ht="18">
      <c r="A81" s="88"/>
      <c r="B81" s="88"/>
      <c r="C81" s="88"/>
      <c r="D81" s="88"/>
      <c r="E81" s="88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</row>
    <row r="82" spans="1:122" ht="18">
      <c r="A82" s="88"/>
      <c r="B82" s="88"/>
      <c r="C82" s="88"/>
      <c r="D82" s="88"/>
      <c r="E82" s="88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</row>
    <row r="83" spans="1:122" ht="18">
      <c r="A83" s="88"/>
      <c r="B83" s="88"/>
      <c r="C83" s="88"/>
      <c r="D83" s="88"/>
      <c r="E83" s="88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</row>
    <row r="84" spans="1:122" ht="18">
      <c r="A84" s="88"/>
      <c r="B84" s="88"/>
      <c r="C84" s="88"/>
      <c r="D84" s="88"/>
      <c r="E84" s="88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</row>
    <row r="85" spans="1:122" ht="18">
      <c r="A85" s="88"/>
      <c r="B85" s="88"/>
      <c r="C85" s="88"/>
      <c r="D85" s="88"/>
      <c r="E85" s="88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</row>
    <row r="86" spans="1:122" ht="18">
      <c r="A86" s="88"/>
      <c r="B86" s="88"/>
      <c r="C86" s="88"/>
      <c r="D86" s="88"/>
      <c r="E86" s="88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</row>
    <row r="87" spans="1:122" ht="18">
      <c r="A87" s="88"/>
      <c r="B87" s="88"/>
      <c r="C87" s="88"/>
      <c r="D87" s="88"/>
      <c r="E87" s="88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</row>
    <row r="88" spans="1:122" ht="18">
      <c r="A88" s="88"/>
      <c r="B88" s="88"/>
      <c r="C88" s="88"/>
      <c r="D88" s="88"/>
      <c r="E88" s="88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</row>
    <row r="89" spans="1:122" ht="18">
      <c r="A89" s="88"/>
      <c r="B89" s="88"/>
      <c r="C89" s="88"/>
      <c r="D89" s="88"/>
      <c r="E89" s="88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</row>
    <row r="90" spans="1:122" ht="18">
      <c r="A90" s="88"/>
      <c r="B90" s="88"/>
      <c r="C90" s="88"/>
      <c r="D90" s="88"/>
      <c r="E90" s="88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</row>
    <row r="91" spans="1:122" ht="18">
      <c r="A91" s="88"/>
      <c r="B91" s="88"/>
      <c r="C91" s="88"/>
      <c r="D91" s="88"/>
      <c r="E91" s="88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</row>
    <row r="92" spans="1:122" ht="18">
      <c r="A92" s="88"/>
      <c r="B92" s="88"/>
      <c r="C92" s="88"/>
      <c r="D92" s="88"/>
      <c r="E92" s="88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</row>
    <row r="93" spans="1:122" ht="18">
      <c r="A93" s="88"/>
      <c r="B93" s="88"/>
      <c r="C93" s="88"/>
      <c r="D93" s="88"/>
      <c r="E93" s="88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</row>
    <row r="94" spans="1:122" ht="18">
      <c r="A94" s="88"/>
      <c r="B94" s="88"/>
      <c r="C94" s="88"/>
      <c r="D94" s="88"/>
      <c r="E94" s="88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</row>
    <row r="95" spans="1:122" ht="18">
      <c r="A95" s="88"/>
      <c r="B95" s="88"/>
      <c r="C95" s="88"/>
      <c r="D95" s="88"/>
      <c r="E95" s="88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</row>
    <row r="96" spans="1:122" ht="18">
      <c r="A96" s="88"/>
      <c r="B96" s="88"/>
      <c r="C96" s="88"/>
      <c r="D96" s="88"/>
      <c r="E96" s="88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</row>
    <row r="97" spans="1:122" ht="18">
      <c r="A97" s="88"/>
      <c r="B97" s="88"/>
      <c r="C97" s="88"/>
      <c r="D97" s="88"/>
      <c r="E97" s="88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</row>
    <row r="98" spans="1:122" ht="18">
      <c r="A98" s="88"/>
      <c r="B98" s="88"/>
      <c r="C98" s="88"/>
      <c r="D98" s="88"/>
      <c r="E98" s="88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</row>
    <row r="99" spans="1:122" ht="18">
      <c r="A99" s="88"/>
      <c r="B99" s="88"/>
      <c r="C99" s="88"/>
      <c r="D99" s="88"/>
      <c r="E99" s="88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</row>
    <row r="100" spans="1:122" ht="18">
      <c r="A100" s="88"/>
      <c r="B100" s="88"/>
      <c r="C100" s="88"/>
      <c r="D100" s="88"/>
      <c r="E100" s="88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</row>
    <row r="101" spans="1:122" ht="18">
      <c r="A101" s="88"/>
      <c r="B101" s="88"/>
      <c r="C101" s="88"/>
      <c r="D101" s="88"/>
      <c r="E101" s="88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</row>
    <row r="102" spans="1:122" ht="18">
      <c r="A102" s="88"/>
      <c r="B102" s="88"/>
      <c r="C102" s="88"/>
      <c r="D102" s="88"/>
      <c r="E102" s="88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</row>
    <row r="103" spans="1:122" ht="18">
      <c r="A103" s="88"/>
      <c r="B103" s="88"/>
      <c r="C103" s="88"/>
      <c r="D103" s="88"/>
      <c r="E103" s="88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</row>
    <row r="104" spans="1:122" ht="18">
      <c r="A104" s="88"/>
      <c r="B104" s="88"/>
      <c r="C104" s="88"/>
      <c r="D104" s="88"/>
      <c r="E104" s="88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</row>
    <row r="105" spans="1:122" ht="18">
      <c r="A105" s="88"/>
      <c r="B105" s="88"/>
      <c r="C105" s="88"/>
      <c r="D105" s="88"/>
      <c r="E105" s="88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</row>
    <row r="106" spans="1:122" ht="18">
      <c r="A106" s="88"/>
      <c r="B106" s="88"/>
      <c r="C106" s="88"/>
      <c r="D106" s="88"/>
      <c r="E106" s="88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</row>
    <row r="107" spans="1:122" ht="18">
      <c r="A107" s="88"/>
      <c r="B107" s="88"/>
      <c r="C107" s="88"/>
      <c r="D107" s="88"/>
      <c r="E107" s="88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</row>
    <row r="108" spans="1:122" ht="18">
      <c r="A108" s="88"/>
      <c r="B108" s="88"/>
      <c r="C108" s="88"/>
      <c r="D108" s="88"/>
      <c r="E108" s="88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</row>
    <row r="109" spans="1:122" ht="18">
      <c r="A109" s="88"/>
      <c r="B109" s="88"/>
      <c r="C109" s="88"/>
      <c r="D109" s="88"/>
      <c r="E109" s="88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</row>
    <row r="110" spans="1:122" ht="18">
      <c r="A110" s="88"/>
      <c r="B110" s="88"/>
      <c r="C110" s="88"/>
      <c r="D110" s="88"/>
      <c r="E110" s="88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</row>
    <row r="111" spans="1:122" ht="18">
      <c r="A111" s="88"/>
      <c r="B111" s="88"/>
      <c r="C111" s="88"/>
      <c r="D111" s="88"/>
      <c r="E111" s="88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</row>
    <row r="112" spans="1:122" ht="18">
      <c r="A112" s="88"/>
      <c r="B112" s="88"/>
      <c r="C112" s="88"/>
      <c r="D112" s="88"/>
      <c r="E112" s="88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</row>
    <row r="113" spans="1:122" ht="18">
      <c r="A113" s="88"/>
      <c r="B113" s="88"/>
      <c r="C113" s="88"/>
      <c r="D113" s="88"/>
      <c r="E113" s="88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</row>
    <row r="114" spans="1:122" ht="18">
      <c r="A114" s="88"/>
      <c r="B114" s="88"/>
      <c r="C114" s="88"/>
      <c r="D114" s="88"/>
      <c r="E114" s="88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</row>
    <row r="115" spans="1:122" ht="18">
      <c r="A115" s="88"/>
      <c r="B115" s="88"/>
      <c r="C115" s="88"/>
      <c r="D115" s="88"/>
      <c r="E115" s="88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</row>
    <row r="116" spans="1:122" ht="18">
      <c r="A116" s="88"/>
      <c r="B116" s="88"/>
      <c r="C116" s="88"/>
      <c r="D116" s="88"/>
      <c r="E116" s="88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</row>
    <row r="117" spans="1:122" ht="18">
      <c r="A117" s="88"/>
      <c r="B117" s="88"/>
      <c r="C117" s="88"/>
      <c r="D117" s="88"/>
      <c r="E117" s="88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</row>
    <row r="118" spans="1:122" ht="18">
      <c r="A118" s="88"/>
      <c r="B118" s="88"/>
      <c r="C118" s="88"/>
      <c r="D118" s="88"/>
      <c r="E118" s="88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</row>
    <row r="119" spans="1:122" ht="18">
      <c r="A119" s="88"/>
      <c r="B119" s="88"/>
      <c r="C119" s="88"/>
      <c r="D119" s="88"/>
      <c r="E119" s="88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</row>
    <row r="120" spans="1:122" ht="18">
      <c r="A120" s="88"/>
      <c r="B120" s="88"/>
      <c r="C120" s="88"/>
      <c r="D120" s="88"/>
      <c r="E120" s="88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</row>
    <row r="121" spans="1:122" ht="18">
      <c r="A121" s="88"/>
      <c r="B121" s="88"/>
      <c r="C121" s="88"/>
      <c r="D121" s="88"/>
      <c r="E121" s="88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</row>
    <row r="122" spans="1:122" ht="18">
      <c r="A122" s="88"/>
      <c r="B122" s="88"/>
      <c r="C122" s="88"/>
      <c r="D122" s="88"/>
      <c r="E122" s="88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</row>
    <row r="123" spans="1:122" ht="18">
      <c r="A123" s="88"/>
      <c r="B123" s="88"/>
      <c r="C123" s="88"/>
      <c r="D123" s="88"/>
      <c r="E123" s="88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</row>
    <row r="124" spans="1:122" ht="18">
      <c r="A124" s="88"/>
      <c r="B124" s="88"/>
      <c r="C124" s="88"/>
      <c r="D124" s="88"/>
      <c r="E124" s="88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</row>
    <row r="125" spans="1:122" ht="18">
      <c r="A125" s="88"/>
      <c r="B125" s="88"/>
      <c r="C125" s="88"/>
      <c r="D125" s="88"/>
      <c r="E125" s="88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</row>
    <row r="126" spans="1:122" ht="18">
      <c r="A126" s="88"/>
      <c r="B126" s="88"/>
      <c r="C126" s="88"/>
      <c r="D126" s="88"/>
      <c r="E126" s="88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</row>
    <row r="127" spans="1:122" ht="18">
      <c r="A127" s="88"/>
      <c r="B127" s="88"/>
      <c r="C127" s="88"/>
      <c r="D127" s="88"/>
      <c r="E127" s="88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</row>
    <row r="128" spans="1:122" ht="18">
      <c r="A128" s="88"/>
      <c r="B128" s="88"/>
      <c r="C128" s="88"/>
      <c r="D128" s="88"/>
      <c r="E128" s="88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</row>
    <row r="129" spans="1:122" ht="18">
      <c r="A129" s="88"/>
      <c r="B129" s="88"/>
      <c r="C129" s="88"/>
      <c r="D129" s="88"/>
      <c r="E129" s="88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</row>
    <row r="130" spans="1:122" ht="18">
      <c r="A130" s="88"/>
      <c r="B130" s="88"/>
      <c r="C130" s="88"/>
      <c r="D130" s="88"/>
      <c r="E130" s="88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</row>
    <row r="131" spans="1:122" ht="18">
      <c r="A131" s="88"/>
      <c r="B131" s="88"/>
      <c r="C131" s="88"/>
      <c r="D131" s="88"/>
      <c r="E131" s="88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</row>
    <row r="132" spans="1:122" ht="18">
      <c r="A132" s="88"/>
      <c r="B132" s="88"/>
      <c r="C132" s="88"/>
      <c r="D132" s="88"/>
      <c r="E132" s="88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</row>
    <row r="133" spans="1:122" ht="18">
      <c r="A133" s="88"/>
      <c r="B133" s="88"/>
      <c r="C133" s="88"/>
      <c r="D133" s="88"/>
      <c r="E133" s="88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</row>
    <row r="134" spans="1:122" ht="18">
      <c r="A134" s="88"/>
      <c r="B134" s="88"/>
      <c r="C134" s="88"/>
      <c r="D134" s="88"/>
      <c r="E134" s="88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</row>
    <row r="135" spans="1:122" ht="18">
      <c r="A135" s="88"/>
      <c r="B135" s="88"/>
      <c r="C135" s="88"/>
      <c r="D135" s="88"/>
      <c r="E135" s="88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</row>
    <row r="136" spans="1:122" ht="18">
      <c r="A136" s="88"/>
      <c r="B136" s="88"/>
      <c r="C136" s="88"/>
      <c r="D136" s="88"/>
      <c r="E136" s="88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</row>
    <row r="137" spans="1:122" ht="18">
      <c r="A137" s="88"/>
      <c r="B137" s="88"/>
      <c r="C137" s="88"/>
      <c r="D137" s="88"/>
      <c r="E137" s="88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</row>
    <row r="138" spans="1:122" ht="18">
      <c r="A138" s="88"/>
      <c r="B138" s="88"/>
      <c r="C138" s="88"/>
      <c r="D138" s="88"/>
      <c r="E138" s="88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</row>
    <row r="139" spans="1:122" ht="18">
      <c r="A139" s="88"/>
      <c r="B139" s="88"/>
      <c r="C139" s="88"/>
      <c r="D139" s="88"/>
      <c r="E139" s="88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</row>
    <row r="140" spans="1:122" ht="18">
      <c r="A140" s="88"/>
      <c r="B140" s="88"/>
      <c r="C140" s="88"/>
      <c r="D140" s="88"/>
      <c r="E140" s="88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</row>
    <row r="141" spans="1:122" ht="18">
      <c r="A141" s="88"/>
      <c r="B141" s="88"/>
      <c r="C141" s="88"/>
      <c r="D141" s="88"/>
      <c r="E141" s="88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</row>
    <row r="142" spans="1:122" ht="18">
      <c r="A142" s="88"/>
      <c r="B142" s="88"/>
      <c r="C142" s="88"/>
      <c r="D142" s="88"/>
      <c r="E142" s="88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</row>
    <row r="143" spans="1:122" ht="18">
      <c r="A143" s="88"/>
      <c r="B143" s="88"/>
      <c r="C143" s="88"/>
      <c r="D143" s="88"/>
      <c r="E143" s="88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</row>
    <row r="144" spans="1:122" ht="18">
      <c r="A144" s="88"/>
      <c r="B144" s="88"/>
      <c r="C144" s="88"/>
      <c r="D144" s="88"/>
      <c r="E144" s="88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</row>
    <row r="145" spans="1:122" ht="18">
      <c r="A145" s="88"/>
      <c r="B145" s="88"/>
      <c r="C145" s="88"/>
      <c r="D145" s="88"/>
      <c r="E145" s="88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</row>
    <row r="146" spans="1:122" ht="18">
      <c r="A146" s="88"/>
      <c r="B146" s="88"/>
      <c r="C146" s="88"/>
      <c r="D146" s="88"/>
      <c r="E146" s="88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</row>
    <row r="147" spans="1:122" ht="18">
      <c r="A147" s="88"/>
      <c r="B147" s="88"/>
      <c r="C147" s="88"/>
      <c r="D147" s="88"/>
      <c r="E147" s="88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</row>
    <row r="148" spans="1:122" ht="18">
      <c r="A148" s="88"/>
      <c r="B148" s="88"/>
      <c r="C148" s="88"/>
      <c r="D148" s="88"/>
      <c r="E148" s="88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</row>
    <row r="149" spans="1:122" ht="18">
      <c r="A149" s="88"/>
      <c r="B149" s="88"/>
      <c r="C149" s="88"/>
      <c r="D149" s="88"/>
      <c r="E149" s="88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</row>
    <row r="150" spans="1:122" ht="18">
      <c r="A150" s="88"/>
      <c r="B150" s="88"/>
      <c r="C150" s="88"/>
      <c r="D150" s="88"/>
      <c r="E150" s="88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</row>
    <row r="151" spans="1:122" ht="18">
      <c r="A151" s="88"/>
      <c r="B151" s="88"/>
      <c r="C151" s="88"/>
      <c r="D151" s="88"/>
      <c r="E151" s="88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</row>
    <row r="152" spans="1:122" ht="18">
      <c r="A152" s="88"/>
      <c r="B152" s="88"/>
      <c r="C152" s="88"/>
      <c r="D152" s="88"/>
      <c r="E152" s="88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</row>
    <row r="153" spans="1:122" ht="18">
      <c r="A153" s="88"/>
      <c r="B153" s="88"/>
      <c r="C153" s="88"/>
      <c r="D153" s="88"/>
      <c r="E153" s="88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</row>
    <row r="154" spans="1:122" ht="18">
      <c r="A154" s="88"/>
      <c r="B154" s="88"/>
      <c r="C154" s="88"/>
      <c r="D154" s="88"/>
      <c r="E154" s="88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</row>
    <row r="155" spans="1:122" ht="18">
      <c r="A155" s="88"/>
      <c r="B155" s="88"/>
      <c r="C155" s="88"/>
      <c r="D155" s="88"/>
      <c r="E155" s="88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</row>
    <row r="156" spans="1:122" ht="18">
      <c r="A156" s="88"/>
      <c r="B156" s="88"/>
      <c r="C156" s="88"/>
      <c r="D156" s="88"/>
      <c r="E156" s="88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</row>
    <row r="157" spans="1:122" ht="18">
      <c r="A157" s="88"/>
      <c r="B157" s="88"/>
      <c r="C157" s="88"/>
      <c r="D157" s="88"/>
      <c r="E157" s="88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</row>
    <row r="158" spans="1:122" ht="18">
      <c r="A158" s="88"/>
      <c r="B158" s="88"/>
      <c r="C158" s="88"/>
      <c r="D158" s="88"/>
      <c r="E158" s="88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</row>
    <row r="159" spans="1:122" ht="18">
      <c r="A159" s="88"/>
      <c r="B159" s="88"/>
      <c r="C159" s="88"/>
      <c r="D159" s="88"/>
      <c r="E159" s="88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</row>
    <row r="160" spans="1:122" ht="18">
      <c r="A160" s="88"/>
      <c r="B160" s="88"/>
      <c r="C160" s="88"/>
      <c r="D160" s="88"/>
      <c r="E160" s="88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</row>
    <row r="161" spans="1:122" ht="18">
      <c r="A161" s="88"/>
      <c r="B161" s="88"/>
      <c r="C161" s="88"/>
      <c r="D161" s="88"/>
      <c r="E161" s="88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</row>
    <row r="162" spans="1:122" ht="18">
      <c r="A162" s="88"/>
      <c r="B162" s="88"/>
      <c r="C162" s="88"/>
      <c r="D162" s="88"/>
      <c r="E162" s="88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</row>
    <row r="163" spans="1:122" ht="18">
      <c r="A163" s="88"/>
      <c r="B163" s="88"/>
      <c r="C163" s="88"/>
      <c r="D163" s="88"/>
      <c r="E163" s="88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</row>
    <row r="164" spans="1:122" ht="18">
      <c r="A164" s="88"/>
      <c r="B164" s="88"/>
      <c r="C164" s="88"/>
      <c r="D164" s="88"/>
      <c r="E164" s="88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</row>
    <row r="165" spans="1:122" ht="18">
      <c r="A165" s="88"/>
      <c r="B165" s="88"/>
      <c r="C165" s="88"/>
      <c r="D165" s="88"/>
      <c r="E165" s="88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</row>
    <row r="166" spans="1:122" ht="18">
      <c r="A166" s="88"/>
      <c r="B166" s="88"/>
      <c r="C166" s="88"/>
      <c r="D166" s="88"/>
      <c r="E166" s="88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</row>
    <row r="167" spans="1:122" ht="18">
      <c r="A167" s="88"/>
      <c r="B167" s="88"/>
      <c r="C167" s="88"/>
      <c r="D167" s="88"/>
      <c r="E167" s="88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</row>
    <row r="168" spans="1:122" ht="18">
      <c r="A168" s="88"/>
      <c r="B168" s="88"/>
      <c r="C168" s="88"/>
      <c r="D168" s="88"/>
      <c r="E168" s="88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</row>
    <row r="169" spans="1:122" ht="18">
      <c r="A169" s="88"/>
      <c r="B169" s="88"/>
      <c r="C169" s="88"/>
      <c r="D169" s="88"/>
      <c r="E169" s="88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</row>
    <row r="170" spans="1:122" ht="18">
      <c r="A170" s="88"/>
      <c r="B170" s="88"/>
      <c r="C170" s="88"/>
      <c r="D170" s="88"/>
      <c r="E170" s="88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</row>
    <row r="171" spans="1:122" ht="18">
      <c r="A171" s="88"/>
      <c r="B171" s="88"/>
      <c r="C171" s="88"/>
      <c r="D171" s="88"/>
      <c r="E171" s="88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</row>
    <row r="172" spans="1:122" ht="18">
      <c r="A172" s="88"/>
      <c r="B172" s="88"/>
      <c r="C172" s="88"/>
      <c r="D172" s="88"/>
      <c r="E172" s="88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</row>
    <row r="173" spans="1:122" ht="18">
      <c r="A173" s="88"/>
      <c r="B173" s="88"/>
      <c r="C173" s="88"/>
      <c r="D173" s="88"/>
      <c r="E173" s="88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</row>
    <row r="174" spans="1:122" ht="18">
      <c r="A174" s="88"/>
      <c r="B174" s="88"/>
      <c r="C174" s="88"/>
      <c r="D174" s="88"/>
      <c r="E174" s="88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</row>
    <row r="175" spans="1:122" ht="18">
      <c r="A175" s="88"/>
      <c r="B175" s="88"/>
      <c r="C175" s="88"/>
      <c r="D175" s="88"/>
      <c r="E175" s="88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</row>
    <row r="176" spans="1:122" ht="18">
      <c r="A176" s="88"/>
      <c r="B176" s="88"/>
      <c r="C176" s="88"/>
      <c r="D176" s="88"/>
      <c r="E176" s="88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</row>
    <row r="177" spans="1:122" ht="18">
      <c r="A177" s="88"/>
      <c r="B177" s="88"/>
      <c r="C177" s="88"/>
      <c r="D177" s="88"/>
      <c r="E177" s="88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</row>
    <row r="178" spans="1:122" ht="18">
      <c r="A178" s="88"/>
      <c r="B178" s="88"/>
      <c r="C178" s="88"/>
      <c r="D178" s="88"/>
      <c r="E178" s="88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</row>
    <row r="179" spans="1:122" ht="18">
      <c r="A179" s="88"/>
      <c r="B179" s="88"/>
      <c r="C179" s="88"/>
      <c r="D179" s="88"/>
      <c r="E179" s="88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</row>
    <row r="180" spans="1:122" ht="18">
      <c r="A180" s="88"/>
      <c r="B180" s="88"/>
      <c r="C180" s="88"/>
      <c r="D180" s="88"/>
      <c r="E180" s="88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</row>
    <row r="181" spans="1:122" ht="18">
      <c r="A181" s="88"/>
      <c r="B181" s="88"/>
      <c r="C181" s="88"/>
      <c r="D181" s="88"/>
      <c r="E181" s="88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</row>
    <row r="182" spans="1:122" ht="18">
      <c r="A182" s="88"/>
      <c r="B182" s="88"/>
      <c r="C182" s="88"/>
      <c r="D182" s="88"/>
      <c r="E182" s="88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</row>
    <row r="183" spans="1:122" ht="18">
      <c r="A183" s="88"/>
      <c r="B183" s="88"/>
      <c r="C183" s="88"/>
      <c r="D183" s="88"/>
      <c r="E183" s="88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</row>
    <row r="184" spans="1:122" ht="18">
      <c r="A184" s="88"/>
      <c r="B184" s="88"/>
      <c r="C184" s="88"/>
      <c r="D184" s="88"/>
      <c r="E184" s="88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</row>
    <row r="185" spans="1:122" ht="18">
      <c r="A185" s="88"/>
      <c r="B185" s="88"/>
      <c r="C185" s="88"/>
      <c r="D185" s="88"/>
      <c r="E185" s="88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</row>
    <row r="186" spans="1:122" ht="18">
      <c r="A186" s="88"/>
      <c r="B186" s="88"/>
      <c r="C186" s="88"/>
      <c r="D186" s="88"/>
      <c r="E186" s="88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</row>
    <row r="187" spans="1:122" ht="18">
      <c r="A187" s="88"/>
      <c r="B187" s="88"/>
      <c r="C187" s="88"/>
      <c r="D187" s="88"/>
      <c r="E187" s="88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</row>
    <row r="188" spans="1:122" ht="18">
      <c r="A188" s="88"/>
      <c r="B188" s="88"/>
      <c r="C188" s="88"/>
      <c r="D188" s="88"/>
      <c r="E188" s="88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</row>
    <row r="189" spans="1:122" ht="18">
      <c r="A189" s="88"/>
      <c r="B189" s="88"/>
      <c r="C189" s="88"/>
      <c r="D189" s="88"/>
      <c r="E189" s="88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</row>
    <row r="190" spans="1:122" ht="18">
      <c r="A190" s="88"/>
      <c r="B190" s="88"/>
      <c r="C190" s="88"/>
      <c r="D190" s="88"/>
      <c r="E190" s="88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</row>
    <row r="191" spans="1:122" ht="18">
      <c r="A191" s="88"/>
      <c r="B191" s="88"/>
      <c r="C191" s="88"/>
      <c r="D191" s="88"/>
      <c r="E191" s="88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</row>
    <row r="192" spans="1:122" ht="18">
      <c r="A192" s="88"/>
      <c r="B192" s="88"/>
      <c r="C192" s="88"/>
      <c r="D192" s="88"/>
      <c r="E192" s="88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</row>
    <row r="193" spans="1:122" ht="18">
      <c r="A193" s="88"/>
      <c r="B193" s="88"/>
      <c r="C193" s="88"/>
      <c r="D193" s="88"/>
      <c r="E193" s="88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</row>
    <row r="194" spans="1:122" ht="18">
      <c r="A194" s="88"/>
      <c r="B194" s="88"/>
      <c r="C194" s="88"/>
      <c r="D194" s="88"/>
      <c r="E194" s="88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</row>
    <row r="195" spans="1:122" ht="18">
      <c r="A195" s="88"/>
      <c r="B195" s="88"/>
      <c r="C195" s="88"/>
      <c r="D195" s="88"/>
      <c r="E195" s="88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</row>
    <row r="196" spans="1:122" ht="18">
      <c r="A196" s="88"/>
      <c r="B196" s="88"/>
      <c r="C196" s="88"/>
      <c r="D196" s="88"/>
      <c r="E196" s="88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</row>
    <row r="197" spans="1:122" ht="18">
      <c r="A197" s="88"/>
      <c r="B197" s="88"/>
      <c r="C197" s="88"/>
      <c r="D197" s="88"/>
      <c r="E197" s="88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</row>
    <row r="198" spans="1:122" ht="18">
      <c r="A198" s="88"/>
      <c r="B198" s="88"/>
      <c r="C198" s="88"/>
      <c r="D198" s="88"/>
      <c r="E198" s="88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</row>
    <row r="199" spans="1:122" ht="18">
      <c r="A199" s="88"/>
      <c r="B199" s="88"/>
      <c r="C199" s="88"/>
      <c r="D199" s="88"/>
      <c r="E199" s="88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</row>
    <row r="200" spans="1:122" ht="18">
      <c r="A200" s="88"/>
      <c r="B200" s="88"/>
      <c r="C200" s="88"/>
      <c r="D200" s="88"/>
      <c r="E200" s="88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</row>
    <row r="201" spans="1:122" ht="18">
      <c r="A201" s="88"/>
      <c r="B201" s="88"/>
      <c r="C201" s="88"/>
      <c r="D201" s="88"/>
      <c r="E201" s="88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</row>
    <row r="202" spans="1:122" ht="18">
      <c r="A202" s="88"/>
      <c r="B202" s="88"/>
      <c r="C202" s="88"/>
      <c r="D202" s="88"/>
      <c r="E202" s="88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</row>
    <row r="203" spans="1:122" ht="18">
      <c r="A203" s="88"/>
      <c r="B203" s="88"/>
      <c r="C203" s="88"/>
      <c r="D203" s="88"/>
      <c r="E203" s="88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</row>
    <row r="204" spans="1:122" ht="18">
      <c r="A204" s="88"/>
      <c r="B204" s="88"/>
      <c r="C204" s="88"/>
      <c r="D204" s="88"/>
      <c r="E204" s="88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</row>
    <row r="205" spans="1:122" ht="18">
      <c r="A205" s="88"/>
      <c r="B205" s="88"/>
      <c r="C205" s="88"/>
      <c r="D205" s="88"/>
      <c r="E205" s="88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</row>
    <row r="206" spans="1:122" ht="18">
      <c r="A206" s="88"/>
      <c r="B206" s="88"/>
      <c r="C206" s="88"/>
      <c r="D206" s="8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</row>
    <row r="207" spans="1:122" ht="18">
      <c r="A207" s="88"/>
      <c r="B207" s="88"/>
      <c r="C207" s="88"/>
      <c r="D207" s="88"/>
      <c r="E207" s="88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</row>
    <row r="208" spans="1:122" ht="18">
      <c r="A208" s="88"/>
      <c r="B208" s="88"/>
      <c r="C208" s="88"/>
      <c r="D208" s="88"/>
      <c r="E208" s="88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</row>
    <row r="209" spans="1:122" ht="18">
      <c r="A209" s="88"/>
      <c r="B209" s="88"/>
      <c r="C209" s="88"/>
      <c r="D209" s="88"/>
      <c r="E209" s="88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</row>
    <row r="210" spans="1:122" ht="18">
      <c r="A210" s="88"/>
      <c r="B210" s="88"/>
      <c r="C210" s="88"/>
      <c r="D210" s="88"/>
      <c r="E210" s="88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</row>
    <row r="211" spans="1:122" ht="18">
      <c r="A211" s="88"/>
      <c r="B211" s="88"/>
      <c r="C211" s="88"/>
      <c r="D211" s="8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</row>
    <row r="212" spans="1:122" ht="18">
      <c r="A212" s="88"/>
      <c r="B212" s="88"/>
      <c r="C212" s="88"/>
      <c r="D212" s="88"/>
      <c r="E212" s="88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</row>
    <row r="213" spans="1:122" ht="18">
      <c r="A213" s="88"/>
      <c r="B213" s="88"/>
      <c r="C213" s="88"/>
      <c r="D213" s="88"/>
      <c r="E213" s="88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</row>
    <row r="214" spans="1:122" ht="18">
      <c r="A214" s="88"/>
      <c r="B214" s="88"/>
      <c r="C214" s="88"/>
      <c r="D214" s="88"/>
      <c r="E214" s="88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</row>
    <row r="215" spans="1:122" ht="18">
      <c r="A215" s="88"/>
      <c r="B215" s="88"/>
      <c r="C215" s="88"/>
      <c r="D215" s="88"/>
      <c r="E215" s="88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</row>
    <row r="216" spans="1:122" ht="18">
      <c r="A216" s="88"/>
      <c r="B216" s="88"/>
      <c r="C216" s="88"/>
      <c r="D216" s="88"/>
      <c r="E216" s="88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</row>
    <row r="217" spans="1:122" ht="18">
      <c r="A217" s="88"/>
      <c r="B217" s="88"/>
      <c r="C217" s="88"/>
      <c r="D217" s="88"/>
      <c r="E217" s="88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</row>
    <row r="218" spans="1:122" ht="18">
      <c r="A218" s="88"/>
      <c r="B218" s="88"/>
      <c r="C218" s="88"/>
      <c r="D218" s="88"/>
      <c r="E218" s="88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</row>
    <row r="219" spans="1:122" ht="18">
      <c r="A219" s="88"/>
      <c r="B219" s="88"/>
      <c r="C219" s="88"/>
      <c r="D219" s="88"/>
      <c r="E219" s="88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</row>
    <row r="220" spans="1:122" ht="18">
      <c r="A220" s="88"/>
      <c r="B220" s="88"/>
      <c r="C220" s="88"/>
      <c r="D220" s="88"/>
      <c r="E220" s="88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</row>
    <row r="221" spans="1:122" ht="18">
      <c r="A221" s="88"/>
      <c r="B221" s="88"/>
      <c r="C221" s="88"/>
      <c r="D221" s="88"/>
      <c r="E221" s="88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</row>
    <row r="222" spans="1:122" ht="18">
      <c r="A222" s="88"/>
      <c r="B222" s="88"/>
      <c r="C222" s="88"/>
      <c r="D222" s="88"/>
      <c r="E222" s="88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</row>
    <row r="223" spans="1:122" ht="18">
      <c r="A223" s="88"/>
      <c r="B223" s="88"/>
      <c r="C223" s="88"/>
      <c r="D223" s="88"/>
      <c r="E223" s="88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</row>
    <row r="224" spans="1:122" ht="18">
      <c r="A224" s="88"/>
      <c r="B224" s="88"/>
      <c r="C224" s="88"/>
      <c r="D224" s="88"/>
      <c r="E224" s="88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</row>
    <row r="225" spans="1:122" ht="18">
      <c r="A225" s="88"/>
      <c r="B225" s="88"/>
      <c r="C225" s="88"/>
      <c r="D225" s="88"/>
      <c r="E225" s="88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</row>
    <row r="226" spans="1:122" ht="18">
      <c r="A226" s="88"/>
      <c r="B226" s="88"/>
      <c r="C226" s="88"/>
      <c r="D226" s="88"/>
      <c r="E226" s="88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</row>
    <row r="227" spans="1:122" ht="18">
      <c r="A227" s="88"/>
      <c r="B227" s="88"/>
      <c r="C227" s="88"/>
      <c r="D227" s="88"/>
      <c r="E227" s="88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</row>
    <row r="228" spans="1:122" ht="18">
      <c r="A228" s="88"/>
      <c r="B228" s="88"/>
      <c r="C228" s="88"/>
      <c r="D228" s="88"/>
      <c r="E228" s="88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</row>
    <row r="229" spans="1:122" ht="18">
      <c r="A229" s="88"/>
      <c r="B229" s="88"/>
      <c r="C229" s="88"/>
      <c r="D229" s="88"/>
      <c r="E229" s="88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</row>
    <row r="230" spans="1:122" ht="18">
      <c r="A230" s="88"/>
      <c r="B230" s="88"/>
      <c r="C230" s="88"/>
      <c r="D230" s="88"/>
      <c r="E230" s="88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</row>
    <row r="231" spans="1:122" ht="18">
      <c r="A231" s="88"/>
      <c r="B231" s="88"/>
      <c r="C231" s="88"/>
      <c r="D231" s="88"/>
      <c r="E231" s="88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</row>
    <row r="232" spans="1:122" ht="18">
      <c r="A232" s="88"/>
      <c r="B232" s="88"/>
      <c r="C232" s="88"/>
      <c r="D232" s="88"/>
      <c r="E232" s="88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</row>
    <row r="233" spans="1:122" ht="18">
      <c r="A233" s="88"/>
      <c r="B233" s="88"/>
      <c r="C233" s="88"/>
      <c r="D233" s="88"/>
      <c r="E233" s="88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</row>
    <row r="234" spans="1:122" ht="18">
      <c r="A234" s="88"/>
      <c r="B234" s="88"/>
      <c r="C234" s="88"/>
      <c r="D234" s="88"/>
      <c r="E234" s="88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</row>
    <row r="235" spans="1:122" ht="18">
      <c r="A235" s="88"/>
      <c r="B235" s="88"/>
      <c r="C235" s="88"/>
      <c r="D235" s="88"/>
      <c r="E235" s="88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</row>
    <row r="236" spans="1:122" ht="18">
      <c r="A236" s="88"/>
      <c r="B236" s="88"/>
      <c r="C236" s="88"/>
      <c r="D236" s="88"/>
      <c r="E236" s="88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</row>
    <row r="237" spans="1:122" ht="18">
      <c r="A237" s="88"/>
      <c r="B237" s="88"/>
      <c r="C237" s="88"/>
      <c r="D237" s="88"/>
      <c r="E237" s="88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</row>
    <row r="238" spans="1:122" ht="18">
      <c r="A238" s="88"/>
      <c r="B238" s="88"/>
      <c r="C238" s="88"/>
      <c r="D238" s="88"/>
      <c r="E238" s="88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</row>
    <row r="239" spans="1:122" ht="18">
      <c r="A239" s="88"/>
      <c r="B239" s="88"/>
      <c r="C239" s="88"/>
      <c r="D239" s="88"/>
      <c r="E239" s="88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</row>
    <row r="240" spans="1:122" ht="18">
      <c r="A240" s="88"/>
      <c r="B240" s="88"/>
      <c r="C240" s="88"/>
      <c r="D240" s="88"/>
      <c r="E240" s="88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</row>
    <row r="241" spans="1:122" ht="18">
      <c r="A241" s="88"/>
      <c r="B241" s="88"/>
      <c r="C241" s="88"/>
      <c r="D241" s="88"/>
      <c r="E241" s="88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</row>
    <row r="242" spans="1:122" ht="18">
      <c r="A242" s="88"/>
      <c r="B242" s="88"/>
      <c r="C242" s="88"/>
      <c r="D242" s="88"/>
      <c r="E242" s="88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</row>
    <row r="243" spans="1:122" ht="18">
      <c r="A243" s="88"/>
      <c r="B243" s="88"/>
      <c r="C243" s="88"/>
      <c r="D243" s="88"/>
      <c r="E243" s="88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</row>
    <row r="244" spans="1:122" ht="18">
      <c r="A244" s="88"/>
      <c r="B244" s="88"/>
      <c r="C244" s="88"/>
      <c r="D244" s="88"/>
      <c r="E244" s="88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</row>
    <row r="245" spans="1:122" ht="18">
      <c r="A245" s="88"/>
      <c r="B245" s="88"/>
      <c r="C245" s="88"/>
      <c r="D245" s="88"/>
      <c r="E245" s="88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</row>
    <row r="246" spans="1:122" ht="18">
      <c r="A246" s="88"/>
      <c r="B246" s="88"/>
      <c r="C246" s="88"/>
      <c r="D246" s="88"/>
      <c r="E246" s="88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</row>
    <row r="247" spans="1:122" ht="18">
      <c r="A247" s="88"/>
      <c r="B247" s="88"/>
      <c r="C247" s="88"/>
      <c r="D247" s="88"/>
      <c r="E247" s="88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</row>
    <row r="248" spans="1:122" ht="18">
      <c r="A248" s="88"/>
      <c r="B248" s="88"/>
      <c r="C248" s="88"/>
      <c r="D248" s="88"/>
      <c r="E248" s="88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</row>
    <row r="249" spans="1:122" ht="18">
      <c r="A249" s="88"/>
      <c r="B249" s="88"/>
      <c r="C249" s="88"/>
      <c r="D249" s="88"/>
      <c r="E249" s="88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</row>
    <row r="250" spans="1:122" ht="18">
      <c r="A250" s="88"/>
      <c r="B250" s="88"/>
      <c r="C250" s="88"/>
      <c r="D250" s="88"/>
      <c r="E250" s="88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</row>
    <row r="251" spans="1:122" ht="18">
      <c r="A251" s="88"/>
      <c r="B251" s="88"/>
      <c r="C251" s="88"/>
      <c r="D251" s="88"/>
      <c r="E251" s="88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</row>
    <row r="252" spans="1:122" ht="18">
      <c r="A252" s="88"/>
      <c r="B252" s="88"/>
      <c r="C252" s="88"/>
      <c r="D252" s="88"/>
      <c r="E252" s="88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</row>
    <row r="253" spans="1:122" ht="18">
      <c r="A253" s="88"/>
      <c r="B253" s="88"/>
      <c r="C253" s="88"/>
      <c r="D253" s="88"/>
      <c r="E253" s="88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</row>
    <row r="254" spans="1:122" ht="18">
      <c r="A254" s="88"/>
      <c r="B254" s="88"/>
      <c r="C254" s="88"/>
      <c r="D254" s="88"/>
      <c r="E254" s="88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</row>
    <row r="255" spans="1:122" ht="18">
      <c r="A255" s="88"/>
      <c r="B255" s="88"/>
      <c r="C255" s="88"/>
      <c r="D255" s="88"/>
      <c r="E255" s="88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</row>
    <row r="256" spans="1:122" ht="18">
      <c r="A256" s="88"/>
      <c r="B256" s="88"/>
      <c r="C256" s="88"/>
      <c r="D256" s="88"/>
      <c r="E256" s="88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</row>
    <row r="257" spans="1:122" ht="18">
      <c r="A257" s="88"/>
      <c r="B257" s="88"/>
      <c r="C257" s="88"/>
      <c r="D257" s="88"/>
      <c r="E257" s="88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</row>
    <row r="258" spans="1:122" ht="18">
      <c r="A258" s="88"/>
      <c r="B258" s="88"/>
      <c r="C258" s="88"/>
      <c r="D258" s="88"/>
      <c r="E258" s="88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</row>
    <row r="259" spans="1:122" ht="18">
      <c r="A259" s="88"/>
      <c r="B259" s="88"/>
      <c r="C259" s="88"/>
      <c r="D259" s="88"/>
      <c r="E259" s="88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</row>
    <row r="260" spans="1:122" ht="18">
      <c r="A260" s="88"/>
      <c r="B260" s="88"/>
      <c r="C260" s="88"/>
      <c r="D260" s="88"/>
      <c r="E260" s="88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</row>
    <row r="261" spans="1:122" ht="18">
      <c r="A261" s="88"/>
      <c r="B261" s="88"/>
      <c r="C261" s="88"/>
      <c r="D261" s="88"/>
      <c r="E261" s="88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</row>
    <row r="262" spans="1:122" ht="18">
      <c r="A262" s="88"/>
      <c r="B262" s="88"/>
      <c r="C262" s="88"/>
      <c r="D262" s="88"/>
      <c r="E262" s="88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</row>
    <row r="263" spans="1:122" ht="18">
      <c r="A263" s="88"/>
      <c r="B263" s="88"/>
      <c r="C263" s="88"/>
      <c r="D263" s="88"/>
      <c r="E263" s="88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</row>
    <row r="264" spans="1:122" ht="18">
      <c r="A264" s="88"/>
      <c r="B264" s="88"/>
      <c r="C264" s="88"/>
      <c r="D264" s="88"/>
      <c r="E264" s="88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</row>
    <row r="265" spans="1:122" ht="18">
      <c r="A265" s="88"/>
      <c r="B265" s="88"/>
      <c r="C265" s="88"/>
      <c r="D265" s="88"/>
      <c r="E265" s="88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</row>
    <row r="266" spans="1:122" ht="18">
      <c r="A266" s="88"/>
      <c r="B266" s="88"/>
      <c r="C266" s="88"/>
      <c r="D266" s="88"/>
      <c r="E266" s="88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</row>
    <row r="267" spans="1:122" ht="18">
      <c r="A267" s="88"/>
      <c r="B267" s="88"/>
      <c r="C267" s="88"/>
      <c r="D267" s="88"/>
      <c r="E267" s="88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</row>
    <row r="268" spans="1:122" ht="18">
      <c r="A268" s="88"/>
      <c r="B268" s="88"/>
      <c r="C268" s="88"/>
      <c r="D268" s="88"/>
      <c r="E268" s="88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</row>
    <row r="269" spans="1:122" ht="18">
      <c r="A269" s="88"/>
      <c r="B269" s="88"/>
      <c r="C269" s="88"/>
      <c r="D269" s="88"/>
      <c r="E269" s="88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</row>
    <row r="270" spans="1:122" ht="18">
      <c r="A270" s="88"/>
      <c r="B270" s="88"/>
      <c r="C270" s="88"/>
      <c r="D270" s="88"/>
      <c r="E270" s="88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</row>
    <row r="271" spans="1:122" ht="18">
      <c r="A271" s="88"/>
      <c r="B271" s="88"/>
      <c r="C271" s="88"/>
      <c r="D271" s="88"/>
      <c r="E271" s="88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</row>
    <row r="272" spans="1:122" ht="18">
      <c r="A272" s="88"/>
      <c r="B272" s="88"/>
      <c r="C272" s="88"/>
      <c r="D272" s="88"/>
      <c r="E272" s="88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</row>
    <row r="273" spans="1:122" ht="18">
      <c r="A273" s="88"/>
      <c r="B273" s="88"/>
      <c r="C273" s="88"/>
      <c r="D273" s="88"/>
      <c r="E273" s="88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</row>
    <row r="274" spans="1:122" ht="18">
      <c r="A274" s="88"/>
      <c r="B274" s="88"/>
      <c r="C274" s="88"/>
      <c r="D274" s="88"/>
      <c r="E274" s="88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</row>
    <row r="275" spans="1:122" ht="18">
      <c r="A275" s="88"/>
      <c r="B275" s="88"/>
      <c r="C275" s="88"/>
      <c r="D275" s="88"/>
      <c r="E275" s="88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</row>
    <row r="276" spans="1:122" ht="18">
      <c r="A276" s="88"/>
      <c r="B276" s="88"/>
      <c r="C276" s="88"/>
      <c r="D276" s="88"/>
      <c r="E276" s="88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</row>
    <row r="277" spans="1:122" ht="18">
      <c r="A277" s="88"/>
      <c r="B277" s="88"/>
      <c r="C277" s="88"/>
      <c r="D277" s="88"/>
      <c r="E277" s="88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</row>
    <row r="278" spans="1:122" ht="18">
      <c r="A278" s="88"/>
      <c r="B278" s="88"/>
      <c r="C278" s="88"/>
      <c r="D278" s="88"/>
      <c r="E278" s="88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</row>
    <row r="279" spans="1:122" ht="18">
      <c r="A279" s="88"/>
      <c r="B279" s="88"/>
      <c r="C279" s="88"/>
      <c r="D279" s="88"/>
      <c r="E279" s="88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</row>
    <row r="280" spans="1:122" ht="18">
      <c r="A280" s="88"/>
      <c r="B280" s="88"/>
      <c r="C280" s="88"/>
      <c r="D280" s="88"/>
      <c r="E280" s="88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</row>
    <row r="281" spans="1:122" ht="18">
      <c r="A281" s="88"/>
      <c r="B281" s="88"/>
      <c r="C281" s="88"/>
      <c r="D281" s="88"/>
      <c r="E281" s="88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</row>
    <row r="282" spans="1:122" ht="18">
      <c r="A282" s="88"/>
      <c r="B282" s="88"/>
      <c r="C282" s="88"/>
      <c r="D282" s="88"/>
      <c r="E282" s="88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</row>
    <row r="283" spans="1:122" ht="18">
      <c r="A283" s="88"/>
      <c r="B283" s="88"/>
      <c r="C283" s="88"/>
      <c r="D283" s="88"/>
      <c r="E283" s="88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</row>
    <row r="284" spans="1:122" ht="18">
      <c r="A284" s="88"/>
      <c r="B284" s="88"/>
      <c r="C284" s="88"/>
      <c r="D284" s="88"/>
      <c r="E284" s="88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</row>
    <row r="285" spans="1:122" ht="18">
      <c r="A285" s="88"/>
      <c r="B285" s="88"/>
      <c r="C285" s="88"/>
      <c r="D285" s="88"/>
      <c r="E285" s="88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</row>
    <row r="286" spans="1:122" ht="18">
      <c r="A286" s="88"/>
      <c r="B286" s="88"/>
      <c r="C286" s="88"/>
      <c r="D286" s="88"/>
      <c r="E286" s="88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</row>
    <row r="287" spans="1:122" ht="18">
      <c r="A287" s="88"/>
      <c r="B287" s="88"/>
      <c r="C287" s="88"/>
      <c r="D287" s="88"/>
      <c r="E287" s="88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</row>
    <row r="288" spans="1:122" ht="18">
      <c r="A288" s="88"/>
      <c r="B288" s="88"/>
      <c r="C288" s="88"/>
      <c r="D288" s="88"/>
      <c r="E288" s="88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</row>
    <row r="289" spans="1:122" ht="18">
      <c r="A289" s="88"/>
      <c r="B289" s="88"/>
      <c r="C289" s="88"/>
      <c r="D289" s="88"/>
      <c r="E289" s="88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</row>
    <row r="290" spans="1:122" ht="18">
      <c r="A290" s="88"/>
      <c r="B290" s="88"/>
      <c r="C290" s="88"/>
      <c r="D290" s="88"/>
      <c r="E290" s="88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</row>
    <row r="291" spans="1:122" ht="18">
      <c r="A291" s="88"/>
      <c r="B291" s="88"/>
      <c r="C291" s="88"/>
      <c r="D291" s="88"/>
      <c r="E291" s="88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</row>
    <row r="292" spans="1:122" ht="18">
      <c r="A292" s="88"/>
      <c r="B292" s="88"/>
      <c r="C292" s="88"/>
      <c r="D292" s="88"/>
      <c r="E292" s="88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</row>
    <row r="293" spans="1:122" ht="18">
      <c r="A293" s="88"/>
      <c r="B293" s="88"/>
      <c r="C293" s="88"/>
      <c r="D293" s="88"/>
      <c r="E293" s="88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</row>
    <row r="294" spans="1:122" ht="18">
      <c r="A294" s="88"/>
      <c r="B294" s="88"/>
      <c r="C294" s="88"/>
      <c r="D294" s="88"/>
      <c r="E294" s="88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</row>
    <row r="295" spans="1:122" ht="18">
      <c r="A295" s="88"/>
      <c r="B295" s="88"/>
      <c r="C295" s="88"/>
      <c r="D295" s="88"/>
      <c r="E295" s="88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</row>
    <row r="296" spans="1:122" ht="18">
      <c r="A296" s="88"/>
      <c r="B296" s="88"/>
      <c r="C296" s="88"/>
      <c r="D296" s="88"/>
      <c r="E296" s="88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</row>
    <row r="297" spans="1:122" ht="18">
      <c r="A297" s="88"/>
      <c r="B297" s="88"/>
      <c r="C297" s="88"/>
      <c r="D297" s="88"/>
      <c r="E297" s="88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</row>
    <row r="298" spans="1:122" ht="18">
      <c r="A298" s="88"/>
      <c r="B298" s="88"/>
      <c r="C298" s="88"/>
      <c r="D298" s="88"/>
      <c r="E298" s="88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</row>
    <row r="299" spans="1:122" ht="18">
      <c r="A299" s="88"/>
      <c r="B299" s="88"/>
      <c r="C299" s="88"/>
      <c r="D299" s="88"/>
      <c r="E299" s="88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</row>
    <row r="300" spans="1:122" ht="18">
      <c r="A300" s="88"/>
      <c r="B300" s="88"/>
      <c r="C300" s="88"/>
      <c r="D300" s="88"/>
      <c r="E300" s="88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</row>
    <row r="301" spans="1:122" ht="18">
      <c r="A301" s="88"/>
      <c r="B301" s="88"/>
      <c r="C301" s="88"/>
      <c r="D301" s="88"/>
      <c r="E301" s="88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</row>
    <row r="302" spans="1:122" ht="18">
      <c r="A302" s="88"/>
      <c r="B302" s="88"/>
      <c r="C302" s="88"/>
      <c r="D302" s="88"/>
      <c r="E302" s="88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</row>
    <row r="303" spans="1:122" ht="18">
      <c r="A303" s="88"/>
      <c r="B303" s="88"/>
      <c r="C303" s="88"/>
      <c r="D303" s="88"/>
      <c r="E303" s="88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</row>
    <row r="304" spans="1:122" ht="18">
      <c r="A304" s="88"/>
      <c r="B304" s="88"/>
      <c r="C304" s="88"/>
      <c r="D304" s="88"/>
      <c r="E304" s="88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</row>
    <row r="305" spans="1:122" ht="18">
      <c r="A305" s="88"/>
      <c r="B305" s="88"/>
      <c r="C305" s="88"/>
      <c r="D305" s="88"/>
      <c r="E305" s="88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</row>
    <row r="306" spans="1:122" ht="18">
      <c r="A306" s="88"/>
      <c r="B306" s="88"/>
      <c r="C306" s="88"/>
      <c r="D306" s="88"/>
      <c r="E306" s="88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</row>
    <row r="307" spans="1:122" ht="18">
      <c r="A307" s="88"/>
      <c r="B307" s="88"/>
      <c r="C307" s="88"/>
      <c r="D307" s="88"/>
      <c r="E307" s="88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</row>
    <row r="308" spans="1:122" ht="18">
      <c r="A308" s="88"/>
      <c r="B308" s="88"/>
      <c r="C308" s="88"/>
      <c r="D308" s="88"/>
      <c r="E308" s="88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</row>
    <row r="309" spans="1:122" ht="18">
      <c r="A309" s="88"/>
      <c r="B309" s="88"/>
      <c r="C309" s="88"/>
      <c r="D309" s="88"/>
      <c r="E309" s="88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</row>
    <row r="310" spans="1:122" ht="18">
      <c r="A310" s="88"/>
      <c r="B310" s="88"/>
      <c r="C310" s="88"/>
      <c r="D310" s="88"/>
      <c r="E310" s="88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</row>
    <row r="311" spans="1:122" ht="18">
      <c r="A311" s="88"/>
      <c r="B311" s="88"/>
      <c r="C311" s="88"/>
      <c r="D311" s="88"/>
      <c r="E311" s="88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</row>
    <row r="312" spans="1:122" ht="18">
      <c r="A312" s="88"/>
      <c r="B312" s="88"/>
      <c r="C312" s="88"/>
      <c r="D312" s="88"/>
      <c r="E312" s="88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</row>
    <row r="313" spans="1:122" ht="18">
      <c r="A313" s="88"/>
      <c r="B313" s="88"/>
      <c r="C313" s="88"/>
      <c r="D313" s="88"/>
      <c r="E313" s="88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</row>
    <row r="314" spans="1:122" ht="18">
      <c r="A314" s="88"/>
      <c r="B314" s="88"/>
      <c r="C314" s="88"/>
      <c r="D314" s="88"/>
      <c r="E314" s="88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</row>
    <row r="315" spans="1:122" ht="18">
      <c r="A315" s="88"/>
      <c r="B315" s="88"/>
      <c r="C315" s="88"/>
      <c r="D315" s="88"/>
      <c r="E315" s="88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</row>
    <row r="316" spans="1:122" ht="18">
      <c r="A316" s="88"/>
      <c r="B316" s="88"/>
      <c r="C316" s="88"/>
      <c r="D316" s="88"/>
      <c r="E316" s="88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</row>
    <row r="317" spans="1:122" ht="18">
      <c r="A317" s="88"/>
      <c r="B317" s="88"/>
      <c r="C317" s="88"/>
      <c r="D317" s="88"/>
      <c r="E317" s="88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</row>
    <row r="318" spans="1:122" ht="18">
      <c r="A318" s="88"/>
      <c r="B318" s="88"/>
      <c r="C318" s="88"/>
      <c r="D318" s="88"/>
      <c r="E318" s="88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</row>
    <row r="319" spans="1:122" ht="18">
      <c r="A319" s="88"/>
      <c r="B319" s="88"/>
      <c r="C319" s="88"/>
      <c r="D319" s="88"/>
      <c r="E319" s="88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</row>
    <row r="320" spans="1:122" ht="18">
      <c r="A320" s="88"/>
      <c r="B320" s="88"/>
      <c r="C320" s="88"/>
      <c r="D320" s="88"/>
      <c r="E320" s="88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</row>
    <row r="321" spans="1:122" ht="18">
      <c r="A321" s="88"/>
      <c r="B321" s="88"/>
      <c r="C321" s="88"/>
      <c r="D321" s="88"/>
      <c r="E321" s="88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</row>
    <row r="322" spans="1:122" ht="18">
      <c r="A322" s="88"/>
      <c r="B322" s="88"/>
      <c r="C322" s="88"/>
      <c r="D322" s="88"/>
      <c r="E322" s="88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</row>
    <row r="323" spans="1:122" ht="18">
      <c r="A323" s="88"/>
      <c r="B323" s="88"/>
      <c r="C323" s="88"/>
      <c r="D323" s="88"/>
      <c r="E323" s="88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</row>
    <row r="324" spans="1:122" ht="18">
      <c r="A324" s="88"/>
      <c r="B324" s="88"/>
      <c r="C324" s="88"/>
      <c r="D324" s="88"/>
      <c r="E324" s="88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</row>
    <row r="325" spans="1:122" ht="18">
      <c r="A325" s="88"/>
      <c r="B325" s="88"/>
      <c r="C325" s="88"/>
      <c r="D325" s="88"/>
      <c r="E325" s="88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</row>
    <row r="326" spans="1:122" ht="18">
      <c r="A326" s="88"/>
      <c r="B326" s="88"/>
      <c r="C326" s="88"/>
      <c r="D326" s="88"/>
      <c r="E326" s="88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</row>
    <row r="327" spans="1:122" ht="18">
      <c r="A327" s="88"/>
      <c r="B327" s="88"/>
      <c r="C327" s="88"/>
      <c r="D327" s="88"/>
      <c r="E327" s="88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</row>
    <row r="328" spans="1:122" ht="18">
      <c r="A328" s="88"/>
      <c r="B328" s="88"/>
      <c r="C328" s="88"/>
      <c r="D328" s="88"/>
      <c r="E328" s="88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</row>
    <row r="329" spans="1:122" ht="18">
      <c r="A329" s="88"/>
      <c r="B329" s="88"/>
      <c r="C329" s="88"/>
      <c r="D329" s="88"/>
      <c r="E329" s="88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</row>
    <row r="330" spans="1:122" ht="18">
      <c r="A330" s="88"/>
      <c r="B330" s="88"/>
      <c r="C330" s="88"/>
      <c r="D330" s="88"/>
      <c r="E330" s="88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</row>
    <row r="331" spans="1:122" ht="18">
      <c r="A331" s="88"/>
      <c r="B331" s="88"/>
      <c r="C331" s="88"/>
      <c r="D331" s="88"/>
      <c r="E331" s="88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</row>
    <row r="332" spans="1:122" ht="18">
      <c r="A332" s="88"/>
      <c r="B332" s="88"/>
      <c r="C332" s="88"/>
      <c r="D332" s="88"/>
      <c r="E332" s="88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</row>
    <row r="333" spans="1:122" ht="18">
      <c r="A333" s="88"/>
      <c r="B333" s="88"/>
      <c r="C333" s="88"/>
      <c r="D333" s="88"/>
      <c r="E333" s="88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</row>
    <row r="334" spans="1:122" ht="18">
      <c r="A334" s="88"/>
      <c r="B334" s="88"/>
      <c r="C334" s="88"/>
      <c r="D334" s="88"/>
      <c r="E334" s="88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</row>
    <row r="335" spans="1:122" ht="18">
      <c r="A335" s="88"/>
      <c r="B335" s="88"/>
      <c r="C335" s="88"/>
      <c r="D335" s="88"/>
      <c r="E335" s="88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</row>
    <row r="336" spans="1:122" ht="18">
      <c r="A336" s="88"/>
      <c r="B336" s="88"/>
      <c r="C336" s="88"/>
      <c r="D336" s="88"/>
      <c r="E336" s="88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</row>
    <row r="337" spans="1:122" ht="18">
      <c r="A337" s="88"/>
      <c r="B337" s="88"/>
      <c r="C337" s="88"/>
      <c r="D337" s="88"/>
      <c r="E337" s="88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</row>
    <row r="338" spans="1:122" ht="18">
      <c r="A338" s="88"/>
      <c r="B338" s="88"/>
      <c r="C338" s="88"/>
      <c r="D338" s="88"/>
      <c r="E338" s="88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</row>
    <row r="339" spans="1:122" ht="18">
      <c r="A339" s="88"/>
      <c r="B339" s="88"/>
      <c r="C339" s="88"/>
      <c r="D339" s="88"/>
      <c r="E339" s="88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</row>
    <row r="340" spans="1:122" ht="18">
      <c r="A340" s="88"/>
      <c r="B340" s="88"/>
      <c r="C340" s="88"/>
      <c r="D340" s="88"/>
      <c r="E340" s="88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</row>
    <row r="341" spans="1:122" ht="18">
      <c r="A341" s="88"/>
      <c r="B341" s="88"/>
      <c r="C341" s="88"/>
      <c r="D341" s="88"/>
      <c r="E341" s="88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</row>
    <row r="342" spans="1:122" ht="18">
      <c r="A342" s="88"/>
      <c r="B342" s="88"/>
      <c r="C342" s="88"/>
      <c r="D342" s="88"/>
      <c r="E342" s="88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</row>
    <row r="343" spans="1:122" ht="18">
      <c r="A343" s="88"/>
      <c r="B343" s="88"/>
      <c r="C343" s="88"/>
      <c r="D343" s="88"/>
      <c r="E343" s="88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</row>
    <row r="344" spans="1:122" ht="18">
      <c r="A344" s="88"/>
      <c r="B344" s="88"/>
      <c r="C344" s="88"/>
      <c r="D344" s="88"/>
      <c r="E344" s="88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</row>
    <row r="345" spans="1:122" ht="18">
      <c r="A345" s="88"/>
      <c r="B345" s="88"/>
      <c r="C345" s="88"/>
      <c r="D345" s="88"/>
      <c r="E345" s="88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</row>
    <row r="346" spans="1:122" ht="18">
      <c r="A346" s="88"/>
      <c r="B346" s="88"/>
      <c r="C346" s="88"/>
      <c r="D346" s="88"/>
      <c r="E346" s="88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</row>
    <row r="347" spans="1:122" ht="18">
      <c r="A347" s="88"/>
      <c r="B347" s="88"/>
      <c r="C347" s="88"/>
      <c r="D347" s="88"/>
      <c r="E347" s="88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</row>
    <row r="348" spans="1:122" ht="18">
      <c r="A348" s="88"/>
      <c r="B348" s="88"/>
      <c r="C348" s="88"/>
      <c r="D348" s="88"/>
      <c r="E348" s="88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</row>
    <row r="349" spans="1:122" ht="18">
      <c r="A349" s="88"/>
      <c r="B349" s="88"/>
      <c r="C349" s="88"/>
      <c r="D349" s="88"/>
      <c r="E349" s="88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</row>
    <row r="350" spans="1:122" ht="18">
      <c r="A350" s="88"/>
      <c r="B350" s="88"/>
      <c r="C350" s="88"/>
      <c r="D350" s="88"/>
      <c r="E350" s="88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</row>
    <row r="351" spans="1:122" ht="18">
      <c r="A351" s="88"/>
      <c r="B351" s="88"/>
      <c r="C351" s="88"/>
      <c r="D351" s="88"/>
      <c r="E351" s="88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</row>
    <row r="352" spans="1:122" ht="18">
      <c r="A352" s="88"/>
      <c r="B352" s="88"/>
      <c r="C352" s="88"/>
      <c r="D352" s="88"/>
      <c r="E352" s="88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</row>
    <row r="353" spans="1:122" ht="18">
      <c r="A353" s="88"/>
      <c r="B353" s="88"/>
      <c r="C353" s="88"/>
      <c r="D353" s="88"/>
      <c r="E353" s="88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</row>
    <row r="354" spans="1:122" ht="18">
      <c r="A354" s="88"/>
      <c r="B354" s="88"/>
      <c r="C354" s="88"/>
      <c r="D354" s="88"/>
      <c r="E354" s="88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</row>
    <row r="355" spans="1:122" ht="18">
      <c r="A355" s="88"/>
      <c r="B355" s="88"/>
      <c r="C355" s="88"/>
      <c r="D355" s="88"/>
      <c r="E355" s="88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</row>
    <row r="356" spans="1:122" ht="18">
      <c r="A356" s="88"/>
      <c r="B356" s="88"/>
      <c r="C356" s="88"/>
      <c r="D356" s="88"/>
      <c r="E356" s="88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</row>
    <row r="357" spans="1:122" ht="18">
      <c r="A357" s="88"/>
      <c r="B357" s="88"/>
      <c r="C357" s="88"/>
      <c r="D357" s="88"/>
      <c r="E357" s="88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</row>
    <row r="358" spans="1:122" ht="18">
      <c r="A358" s="64"/>
      <c r="B358" s="64"/>
      <c r="C358" s="64"/>
      <c r="D358" s="64"/>
      <c r="E358" s="64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</row>
    <row r="359" spans="1:122" ht="18">
      <c r="A359" s="64"/>
      <c r="B359" s="64"/>
      <c r="C359" s="64"/>
      <c r="D359" s="64"/>
      <c r="E359" s="64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</row>
    <row r="360" spans="1:122" ht="18">
      <c r="A360" s="64"/>
      <c r="B360" s="64"/>
      <c r="C360" s="64"/>
      <c r="D360" s="64"/>
      <c r="E360" s="64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</row>
    <row r="361" spans="1:122" ht="18">
      <c r="A361" s="64"/>
      <c r="B361" s="64"/>
      <c r="C361" s="64"/>
      <c r="D361" s="64"/>
      <c r="E361" s="64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</row>
    <row r="362" spans="1:122" ht="18">
      <c r="A362" s="64"/>
      <c r="B362" s="64"/>
      <c r="C362" s="64"/>
      <c r="D362" s="64"/>
      <c r="E362" s="64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</row>
    <row r="363" spans="1:122" ht="18">
      <c r="A363" s="64"/>
      <c r="B363" s="64"/>
      <c r="C363" s="64"/>
      <c r="D363" s="64"/>
      <c r="E363" s="64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</row>
    <row r="364" spans="1:122" ht="18">
      <c r="A364" s="64"/>
      <c r="B364" s="64"/>
      <c r="C364" s="64"/>
      <c r="D364" s="64"/>
      <c r="E364" s="64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</row>
    <row r="365" spans="1:122" ht="18">
      <c r="A365" s="64"/>
      <c r="B365" s="64"/>
      <c r="C365" s="64"/>
      <c r="D365" s="64"/>
      <c r="E365" s="64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</row>
    <row r="366" spans="1:122" ht="18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</row>
    <row r="367" spans="1:122" ht="18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</row>
    <row r="368" spans="1:122" ht="18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</row>
    <row r="369" spans="1:122" ht="18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</row>
    <row r="370" spans="1:122" ht="18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</row>
    <row r="371" spans="1:122" ht="18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</row>
    <row r="372" spans="1:122" ht="18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</row>
    <row r="373" spans="1:122" ht="18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</row>
    <row r="374" spans="1:122" ht="18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</row>
    <row r="375" spans="1:122" ht="18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</row>
    <row r="376" spans="1:122" ht="18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</row>
    <row r="377" spans="1:122" ht="18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</row>
    <row r="378" spans="1:122" ht="18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</row>
    <row r="379" spans="1:122" ht="18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</row>
    <row r="380" spans="1:122" ht="18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</row>
    <row r="381" spans="1:122" ht="18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</row>
    <row r="382" spans="1:122" ht="18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</row>
    <row r="383" spans="1:122" ht="18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</row>
    <row r="384" spans="1:122" ht="18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</row>
    <row r="385" spans="1:122" ht="18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</row>
    <row r="386" spans="1:122" ht="18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</row>
    <row r="387" spans="1:122" ht="18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</row>
    <row r="388" spans="1:122" ht="18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</row>
    <row r="389" spans="1:122" ht="18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</row>
    <row r="390" spans="1:122" ht="18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</row>
    <row r="391" spans="1:122" ht="18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</row>
    <row r="392" spans="1:122" ht="18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</row>
    <row r="393" spans="1:122" ht="18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</row>
    <row r="394" spans="1:122" ht="18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</row>
    <row r="395" spans="1:122" ht="18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</row>
    <row r="396" spans="1:122" ht="18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</row>
    <row r="397" spans="1:122" ht="18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</row>
    <row r="398" spans="1:122" ht="18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</row>
    <row r="399" spans="1:122" ht="18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</row>
    <row r="400" spans="1:122" ht="18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</row>
    <row r="401" spans="1:122" ht="18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</row>
    <row r="402" spans="1:122" ht="18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</row>
    <row r="403" spans="1:122" ht="18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</row>
    <row r="404" spans="1:122" ht="18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</row>
    <row r="405" spans="1:122" ht="18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</row>
    <row r="406" spans="1:122" ht="18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</row>
    <row r="407" spans="1:122" ht="18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</row>
    <row r="408" spans="1:122" ht="18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</row>
    <row r="409" spans="1:122" ht="18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</row>
    <row r="410" spans="1:122" ht="18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</row>
    <row r="411" spans="1:122" ht="18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</row>
    <row r="412" spans="1:122" ht="18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</row>
    <row r="413" spans="1:122" ht="18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</row>
    <row r="414" spans="1:122" ht="18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</row>
    <row r="415" spans="1:122" ht="18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</row>
    <row r="416" spans="1:122" ht="18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</row>
    <row r="417" spans="1:122" ht="18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</row>
    <row r="418" spans="1:122" ht="18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</row>
    <row r="419" spans="1:122" ht="18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</row>
    <row r="420" spans="1:122" ht="18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</row>
    <row r="421" spans="1:122" ht="18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</row>
    <row r="422" spans="1:122" ht="18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</row>
    <row r="423" spans="1:122" ht="18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</row>
    <row r="424" spans="1:122" ht="18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</row>
  </sheetData>
  <mergeCells count="13">
    <mergeCell ref="A5:A6"/>
    <mergeCell ref="B5:B6"/>
    <mergeCell ref="C5:C6"/>
    <mergeCell ref="D5:D6"/>
    <mergeCell ref="O5:O6"/>
    <mergeCell ref="P5:P6"/>
    <mergeCell ref="N5:N6"/>
    <mergeCell ref="E5:E6"/>
    <mergeCell ref="J58:K58"/>
    <mergeCell ref="B59:C59"/>
    <mergeCell ref="B64:C64"/>
    <mergeCell ref="M59:O59"/>
    <mergeCell ref="M64:O64"/>
  </mergeCells>
  <conditionalFormatting sqref="O7:O56">
    <cfRule type="cellIs" priority="1" dxfId="0" operator="lessThan" stopIfTrue="1">
      <formula>5</formula>
    </cfRule>
  </conditionalFormatting>
  <conditionalFormatting sqref="F7:M56">
    <cfRule type="cellIs" priority="2" dxfId="0" operator="lessThan" stopIfTrue="1">
      <formula>4.5</formula>
    </cfRule>
  </conditionalFormatting>
  <printOptions/>
  <pageMargins left="0.17" right="0.12" top="0.16" bottom="0.13" header="0.11" footer="0.06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60"/>
  <sheetViews>
    <sheetView workbookViewId="0" topLeftCell="T1">
      <selection activeCell="BC34" sqref="BC34"/>
    </sheetView>
  </sheetViews>
  <sheetFormatPr defaultColWidth="9.140625" defaultRowHeight="12.75"/>
  <cols>
    <col min="1" max="1" width="6.28125" style="94" customWidth="1"/>
    <col min="2" max="2" width="7.28125" style="94" customWidth="1"/>
    <col min="3" max="3" width="14.00390625" style="94" customWidth="1"/>
    <col min="4" max="4" width="8.7109375" style="94" customWidth="1"/>
    <col min="5" max="5" width="16.57421875" style="94" customWidth="1"/>
    <col min="6" max="16" width="4.7109375" style="94" customWidth="1"/>
    <col min="17" max="17" width="6.8515625" style="94" customWidth="1"/>
    <col min="18" max="18" width="8.00390625" style="94" customWidth="1"/>
    <col min="19" max="19" width="15.28125" style="94" customWidth="1"/>
    <col min="20" max="20" width="9.28125" style="94" customWidth="1"/>
    <col min="21" max="21" width="17.28125" style="94" customWidth="1"/>
    <col min="22" max="30" width="5.28125" style="94" customWidth="1"/>
    <col min="31" max="31" width="6.8515625" style="94" customWidth="1"/>
    <col min="32" max="32" width="8.00390625" style="94" customWidth="1"/>
    <col min="33" max="33" width="15.28125" style="94" customWidth="1"/>
    <col min="34" max="34" width="9.28125" style="94" customWidth="1"/>
    <col min="35" max="35" width="17.28125" style="94" customWidth="1"/>
    <col min="36" max="45" width="4.7109375" style="94" customWidth="1"/>
    <col min="46" max="46" width="6.28125" style="94" customWidth="1"/>
    <col min="47" max="47" width="6.7109375" style="94" customWidth="1"/>
    <col min="48" max="48" width="14.8515625" style="94" customWidth="1"/>
    <col min="49" max="49" width="8.8515625" style="94" customWidth="1"/>
    <col min="50" max="50" width="15.57421875" style="94" customWidth="1"/>
    <col min="51" max="61" width="4.7109375" style="94" customWidth="1"/>
    <col min="62" max="62" width="6.8515625" style="94" customWidth="1"/>
    <col min="63" max="63" width="8.00390625" style="94" customWidth="1"/>
    <col min="64" max="64" width="15.28125" style="94" customWidth="1"/>
    <col min="65" max="65" width="9.28125" style="94" customWidth="1"/>
    <col min="66" max="66" width="17.28125" style="94" customWidth="1"/>
    <col min="67" max="68" width="6.00390625" style="94" customWidth="1"/>
    <col min="69" max="69" width="6.28125" style="94" customWidth="1"/>
    <col min="70" max="70" width="6.421875" style="94" customWidth="1"/>
    <col min="71" max="71" width="9.140625" style="94" customWidth="1"/>
    <col min="72" max="72" width="14.00390625" style="94" bestFit="1" customWidth="1"/>
    <col min="73" max="16384" width="9.140625" style="94" customWidth="1"/>
  </cols>
  <sheetData>
    <row r="1" spans="1:73" ht="16.5">
      <c r="A1" s="21" t="s">
        <v>0</v>
      </c>
      <c r="B1" s="14"/>
      <c r="C1" s="14"/>
      <c r="D1" s="14"/>
      <c r="E1" s="15"/>
      <c r="F1" s="15"/>
      <c r="G1" s="15"/>
      <c r="H1" s="15"/>
      <c r="I1" s="16"/>
      <c r="J1" s="15"/>
      <c r="K1" s="15"/>
      <c r="L1" s="15"/>
      <c r="M1" s="15"/>
      <c r="N1" s="15"/>
      <c r="O1" s="15"/>
      <c r="P1" s="15"/>
      <c r="Q1" s="21" t="s">
        <v>0</v>
      </c>
      <c r="R1" s="14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21" t="s">
        <v>0</v>
      </c>
      <c r="AF1" s="14"/>
      <c r="AG1" s="14"/>
      <c r="AH1" s="14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21" t="s">
        <v>0</v>
      </c>
      <c r="AU1" s="14"/>
      <c r="AV1" s="14"/>
      <c r="AW1" s="14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21" t="s">
        <v>0</v>
      </c>
      <c r="BK1" s="14"/>
      <c r="BL1" s="14"/>
      <c r="BM1" s="14"/>
      <c r="BN1" s="15"/>
      <c r="BO1" s="15"/>
      <c r="BP1" s="15"/>
      <c r="BQ1" s="15"/>
      <c r="BR1" s="15"/>
      <c r="BS1" s="15"/>
      <c r="BT1" s="15"/>
      <c r="BU1" s="15"/>
    </row>
    <row r="2" spans="1:73" ht="17.25">
      <c r="A2" s="22" t="s">
        <v>96</v>
      </c>
      <c r="B2" s="18"/>
      <c r="C2" s="18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22" t="s">
        <v>96</v>
      </c>
      <c r="R2" s="18"/>
      <c r="S2" s="18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22" t="s">
        <v>96</v>
      </c>
      <c r="AF2" s="18"/>
      <c r="AG2" s="18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22" t="s">
        <v>96</v>
      </c>
      <c r="AU2" s="18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22" t="s">
        <v>96</v>
      </c>
      <c r="BK2" s="18"/>
      <c r="BL2" s="18"/>
      <c r="BM2" s="15"/>
      <c r="BN2" s="15"/>
      <c r="BO2" s="15"/>
      <c r="BP2" s="15"/>
      <c r="BQ2" s="15"/>
      <c r="BR2" s="15"/>
      <c r="BS2" s="15"/>
      <c r="BT2" s="15"/>
      <c r="BU2" s="15"/>
    </row>
    <row r="3" spans="1:73" ht="20.25" customHeight="1">
      <c r="A3" s="23" t="s">
        <v>107</v>
      </c>
      <c r="B3" s="24"/>
      <c r="C3" s="9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3" t="s">
        <v>107</v>
      </c>
      <c r="R3" s="24"/>
      <c r="S3" s="95"/>
      <c r="T3" s="26"/>
      <c r="U3" s="26"/>
      <c r="V3" s="23"/>
      <c r="W3" s="23"/>
      <c r="X3" s="23"/>
      <c r="Y3" s="23"/>
      <c r="Z3" s="23"/>
      <c r="AA3" s="23"/>
      <c r="AB3" s="23"/>
      <c r="AC3" s="23"/>
      <c r="AD3" s="23"/>
      <c r="AE3" s="23" t="s">
        <v>107</v>
      </c>
      <c r="AF3" s="24"/>
      <c r="AG3" s="95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3" t="s">
        <v>107</v>
      </c>
      <c r="AU3" s="24"/>
      <c r="AV3" s="95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3" t="s">
        <v>107</v>
      </c>
      <c r="BK3" s="24"/>
      <c r="BL3" s="95"/>
      <c r="BM3" s="26"/>
      <c r="BN3" s="26"/>
      <c r="BO3" s="26"/>
      <c r="BP3" s="26"/>
      <c r="BQ3" s="26"/>
      <c r="BR3" s="26"/>
      <c r="BS3" s="26"/>
      <c r="BT3" s="26"/>
      <c r="BU3" s="38"/>
    </row>
    <row r="4" spans="1:73" ht="21" customHeight="1" thickBot="1">
      <c r="A4" s="29" t="s">
        <v>78</v>
      </c>
      <c r="B4" s="24"/>
      <c r="C4" s="24"/>
      <c r="D4" s="95"/>
      <c r="E4" s="24"/>
      <c r="F4" s="24"/>
      <c r="G4" s="24"/>
      <c r="H4" s="24"/>
      <c r="I4" s="28"/>
      <c r="J4" s="24"/>
      <c r="K4" s="24"/>
      <c r="L4" s="24"/>
      <c r="M4" s="24"/>
      <c r="N4" s="24"/>
      <c r="O4" s="24"/>
      <c r="P4" s="24"/>
      <c r="Q4" s="29" t="s">
        <v>78</v>
      </c>
      <c r="R4" s="39"/>
      <c r="S4" s="39"/>
      <c r="T4" s="96"/>
      <c r="U4" s="39"/>
      <c r="V4" s="39"/>
      <c r="W4" s="39"/>
      <c r="X4" s="39"/>
      <c r="Y4" s="39"/>
      <c r="Z4" s="39"/>
      <c r="AA4" s="39"/>
      <c r="AB4" s="39"/>
      <c r="AC4" s="39"/>
      <c r="AD4" s="39"/>
      <c r="AE4" s="29" t="s">
        <v>78</v>
      </c>
      <c r="AF4" s="39"/>
      <c r="AG4" s="39"/>
      <c r="AH4" s="96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29" t="s">
        <v>78</v>
      </c>
      <c r="AU4" s="39"/>
      <c r="AV4" s="39"/>
      <c r="AW4" s="96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29" t="s">
        <v>78</v>
      </c>
      <c r="BK4" s="39"/>
      <c r="BL4" s="39"/>
      <c r="BM4" s="96"/>
      <c r="BN4" s="39"/>
      <c r="BO4" s="39"/>
      <c r="BP4" s="39"/>
      <c r="BQ4" s="39"/>
      <c r="BR4" s="39"/>
      <c r="BS4" s="39"/>
      <c r="BT4" s="39"/>
      <c r="BU4" s="15"/>
    </row>
    <row r="5" spans="1:73" ht="21" customHeight="1" thickTop="1">
      <c r="A5" s="213" t="s">
        <v>93</v>
      </c>
      <c r="B5" s="207" t="s">
        <v>94</v>
      </c>
      <c r="C5" s="207" t="s">
        <v>95</v>
      </c>
      <c r="D5" s="207" t="s">
        <v>1</v>
      </c>
      <c r="E5" s="207" t="s">
        <v>2</v>
      </c>
      <c r="F5" s="207" t="s">
        <v>84</v>
      </c>
      <c r="G5" s="207"/>
      <c r="H5" s="207"/>
      <c r="I5" s="207"/>
      <c r="J5" s="209"/>
      <c r="K5" s="207" t="s">
        <v>85</v>
      </c>
      <c r="L5" s="207"/>
      <c r="M5" s="207"/>
      <c r="N5" s="207"/>
      <c r="O5" s="207"/>
      <c r="P5" s="218"/>
      <c r="Q5" s="213" t="s">
        <v>93</v>
      </c>
      <c r="R5" s="207" t="s">
        <v>94</v>
      </c>
      <c r="S5" s="207" t="s">
        <v>95</v>
      </c>
      <c r="T5" s="207" t="s">
        <v>1</v>
      </c>
      <c r="U5" s="207" t="s">
        <v>2</v>
      </c>
      <c r="V5" s="207" t="s">
        <v>86</v>
      </c>
      <c r="W5" s="207"/>
      <c r="X5" s="207"/>
      <c r="Y5" s="209"/>
      <c r="Z5" s="207" t="s">
        <v>87</v>
      </c>
      <c r="AA5" s="207"/>
      <c r="AB5" s="207"/>
      <c r="AC5" s="207"/>
      <c r="AD5" s="211"/>
      <c r="AE5" s="213" t="s">
        <v>93</v>
      </c>
      <c r="AF5" s="207" t="s">
        <v>94</v>
      </c>
      <c r="AG5" s="207" t="s">
        <v>95</v>
      </c>
      <c r="AH5" s="207" t="s">
        <v>1</v>
      </c>
      <c r="AI5" s="207" t="s">
        <v>2</v>
      </c>
      <c r="AJ5" s="207" t="s">
        <v>88</v>
      </c>
      <c r="AK5" s="207"/>
      <c r="AL5" s="207"/>
      <c r="AM5" s="207"/>
      <c r="AN5" s="207"/>
      <c r="AO5" s="207" t="s">
        <v>89</v>
      </c>
      <c r="AP5" s="207"/>
      <c r="AQ5" s="207"/>
      <c r="AR5" s="207"/>
      <c r="AS5" s="211"/>
      <c r="AT5" s="213" t="s">
        <v>93</v>
      </c>
      <c r="AU5" s="207" t="s">
        <v>94</v>
      </c>
      <c r="AV5" s="207" t="s">
        <v>95</v>
      </c>
      <c r="AW5" s="207" t="s">
        <v>1</v>
      </c>
      <c r="AX5" s="207" t="s">
        <v>2</v>
      </c>
      <c r="AY5" s="207" t="s">
        <v>90</v>
      </c>
      <c r="AZ5" s="207"/>
      <c r="BA5" s="207"/>
      <c r="BB5" s="207"/>
      <c r="BC5" s="207"/>
      <c r="BD5" s="207"/>
      <c r="BE5" s="207" t="s">
        <v>91</v>
      </c>
      <c r="BF5" s="207"/>
      <c r="BG5" s="207"/>
      <c r="BH5" s="207"/>
      <c r="BI5" s="218"/>
      <c r="BJ5" s="213" t="s">
        <v>93</v>
      </c>
      <c r="BK5" s="207" t="s">
        <v>94</v>
      </c>
      <c r="BL5" s="207" t="s">
        <v>95</v>
      </c>
      <c r="BM5" s="207" t="s">
        <v>1</v>
      </c>
      <c r="BN5" s="207" t="s">
        <v>2</v>
      </c>
      <c r="BO5" s="207" t="s">
        <v>92</v>
      </c>
      <c r="BP5" s="207"/>
      <c r="BQ5" s="207"/>
      <c r="BR5" s="209"/>
      <c r="BS5" s="207" t="s">
        <v>76</v>
      </c>
      <c r="BT5" s="211" t="s">
        <v>77</v>
      </c>
      <c r="BU5" s="15"/>
    </row>
    <row r="6" spans="1:73" ht="20.25" customHeight="1">
      <c r="A6" s="214"/>
      <c r="B6" s="208"/>
      <c r="C6" s="208"/>
      <c r="D6" s="208"/>
      <c r="E6" s="208"/>
      <c r="F6" s="41" t="s">
        <v>70</v>
      </c>
      <c r="G6" s="41" t="s">
        <v>71</v>
      </c>
      <c r="H6" s="41" t="s">
        <v>72</v>
      </c>
      <c r="I6" s="41" t="s">
        <v>73</v>
      </c>
      <c r="J6" s="41" t="s">
        <v>74</v>
      </c>
      <c r="K6" s="41" t="s">
        <v>70</v>
      </c>
      <c r="L6" s="41" t="s">
        <v>71</v>
      </c>
      <c r="M6" s="41" t="s">
        <v>72</v>
      </c>
      <c r="N6" s="41" t="s">
        <v>75</v>
      </c>
      <c r="O6" s="41" t="s">
        <v>73</v>
      </c>
      <c r="P6" s="52" t="s">
        <v>74</v>
      </c>
      <c r="Q6" s="214"/>
      <c r="R6" s="208"/>
      <c r="S6" s="208"/>
      <c r="T6" s="208"/>
      <c r="U6" s="208"/>
      <c r="V6" s="41" t="s">
        <v>70</v>
      </c>
      <c r="W6" s="41" t="s">
        <v>71</v>
      </c>
      <c r="X6" s="41" t="s">
        <v>73</v>
      </c>
      <c r="Y6" s="41" t="s">
        <v>74</v>
      </c>
      <c r="Z6" s="41" t="s">
        <v>70</v>
      </c>
      <c r="AA6" s="41" t="s">
        <v>71</v>
      </c>
      <c r="AB6" s="41" t="s">
        <v>72</v>
      </c>
      <c r="AC6" s="41" t="s">
        <v>73</v>
      </c>
      <c r="AD6" s="52" t="s">
        <v>74</v>
      </c>
      <c r="AE6" s="214"/>
      <c r="AF6" s="208"/>
      <c r="AG6" s="208"/>
      <c r="AH6" s="208"/>
      <c r="AI6" s="208"/>
      <c r="AJ6" s="41" t="s">
        <v>70</v>
      </c>
      <c r="AK6" s="41" t="s">
        <v>71</v>
      </c>
      <c r="AL6" s="41" t="s">
        <v>72</v>
      </c>
      <c r="AM6" s="41" t="s">
        <v>73</v>
      </c>
      <c r="AN6" s="41" t="s">
        <v>74</v>
      </c>
      <c r="AO6" s="41" t="s">
        <v>70</v>
      </c>
      <c r="AP6" s="41" t="s">
        <v>71</v>
      </c>
      <c r="AQ6" s="41" t="s">
        <v>72</v>
      </c>
      <c r="AR6" s="41" t="s">
        <v>73</v>
      </c>
      <c r="AS6" s="52" t="s">
        <v>74</v>
      </c>
      <c r="AT6" s="214"/>
      <c r="AU6" s="208"/>
      <c r="AV6" s="208"/>
      <c r="AW6" s="208"/>
      <c r="AX6" s="208"/>
      <c r="AY6" s="41" t="s">
        <v>70</v>
      </c>
      <c r="AZ6" s="41" t="s">
        <v>71</v>
      </c>
      <c r="BA6" s="41" t="s">
        <v>72</v>
      </c>
      <c r="BB6" s="41" t="s">
        <v>75</v>
      </c>
      <c r="BC6" s="41" t="s">
        <v>73</v>
      </c>
      <c r="BD6" s="41" t="s">
        <v>74</v>
      </c>
      <c r="BE6" s="41" t="s">
        <v>70</v>
      </c>
      <c r="BF6" s="41" t="s">
        <v>71</v>
      </c>
      <c r="BG6" s="41" t="s">
        <v>72</v>
      </c>
      <c r="BH6" s="41" t="s">
        <v>73</v>
      </c>
      <c r="BI6" s="52" t="s">
        <v>74</v>
      </c>
      <c r="BJ6" s="214"/>
      <c r="BK6" s="208"/>
      <c r="BL6" s="208"/>
      <c r="BM6" s="208"/>
      <c r="BN6" s="208"/>
      <c r="BO6" s="41" t="s">
        <v>70</v>
      </c>
      <c r="BP6" s="41" t="s">
        <v>71</v>
      </c>
      <c r="BQ6" s="41" t="s">
        <v>73</v>
      </c>
      <c r="BR6" s="41" t="s">
        <v>74</v>
      </c>
      <c r="BS6" s="210"/>
      <c r="BT6" s="212"/>
      <c r="BU6" s="15"/>
    </row>
    <row r="7" spans="1:73" ht="12.75">
      <c r="A7" s="42">
        <v>1</v>
      </c>
      <c r="B7" s="3">
        <v>1</v>
      </c>
      <c r="C7" s="4" t="s">
        <v>3</v>
      </c>
      <c r="D7" s="4" t="s">
        <v>4</v>
      </c>
      <c r="E7" s="4"/>
      <c r="F7" s="4">
        <v>7</v>
      </c>
      <c r="G7" s="4">
        <v>8</v>
      </c>
      <c r="H7" s="4">
        <v>7</v>
      </c>
      <c r="I7" s="30">
        <v>8</v>
      </c>
      <c r="J7" s="31">
        <f aca="true" t="shared" si="0" ref="J7:J38">(SUM(F7:H7)/3*0.3+I7*0.7)</f>
        <v>7.799999999999999</v>
      </c>
      <c r="K7" s="32">
        <v>7</v>
      </c>
      <c r="L7" s="32">
        <v>8</v>
      </c>
      <c r="M7" s="32">
        <v>6</v>
      </c>
      <c r="N7" s="32">
        <v>7</v>
      </c>
      <c r="O7" s="11">
        <v>8</v>
      </c>
      <c r="P7" s="59">
        <f aca="true" t="shared" si="1" ref="P7:P38">(SUM(K7:N7)/4*0.3+O7*0.7)</f>
        <v>7.699999999999999</v>
      </c>
      <c r="Q7" s="42">
        <v>1</v>
      </c>
      <c r="R7" s="3">
        <v>1</v>
      </c>
      <c r="S7" s="4" t="s">
        <v>3</v>
      </c>
      <c r="T7" s="4" t="s">
        <v>4</v>
      </c>
      <c r="U7" s="4"/>
      <c r="V7" s="32">
        <v>7</v>
      </c>
      <c r="W7" s="32">
        <v>8</v>
      </c>
      <c r="X7" s="53">
        <v>9</v>
      </c>
      <c r="Y7" s="31">
        <f aca="true" t="shared" si="2" ref="Y7:Y38">(SUM(V7:W7)/2*0.3+X7*0.7)</f>
        <v>8.55</v>
      </c>
      <c r="Z7" s="32">
        <v>5</v>
      </c>
      <c r="AA7" s="32">
        <v>7</v>
      </c>
      <c r="AB7" s="32">
        <v>7</v>
      </c>
      <c r="AC7" s="32">
        <v>7</v>
      </c>
      <c r="AD7" s="59">
        <f aca="true" t="shared" si="3" ref="AD7:AD38">(SUM(Z7:AB7)/3*0.3+AC7*0.7)</f>
        <v>6.799999999999999</v>
      </c>
      <c r="AE7" s="42">
        <v>1</v>
      </c>
      <c r="AF7" s="3">
        <v>1</v>
      </c>
      <c r="AG7" s="4" t="s">
        <v>3</v>
      </c>
      <c r="AH7" s="4" t="s">
        <v>4</v>
      </c>
      <c r="AI7" s="4"/>
      <c r="AJ7" s="32">
        <v>7</v>
      </c>
      <c r="AK7" s="32">
        <v>8</v>
      </c>
      <c r="AL7" s="32">
        <v>8</v>
      </c>
      <c r="AM7" s="32">
        <v>6</v>
      </c>
      <c r="AN7" s="31">
        <f aca="true" t="shared" si="4" ref="AN7:AN38">(SUM(AJ7:AL7)/3*0.3+AM7*0.7)</f>
        <v>6.499999999999999</v>
      </c>
      <c r="AO7" s="32">
        <v>3</v>
      </c>
      <c r="AP7" s="32">
        <v>7</v>
      </c>
      <c r="AQ7" s="32">
        <v>6</v>
      </c>
      <c r="AR7" s="32">
        <v>6</v>
      </c>
      <c r="AS7" s="59">
        <f aca="true" t="shared" si="5" ref="AS7:AS38">SUM(AO7:AQ7)/3*0.3+AR7*0.7</f>
        <v>5.799999999999999</v>
      </c>
      <c r="AT7" s="42">
        <v>1</v>
      </c>
      <c r="AU7" s="3">
        <v>1</v>
      </c>
      <c r="AV7" s="4" t="s">
        <v>3</v>
      </c>
      <c r="AW7" s="4" t="s">
        <v>4</v>
      </c>
      <c r="AX7" s="4"/>
      <c r="AY7" s="32">
        <v>5</v>
      </c>
      <c r="AZ7" s="32">
        <v>6</v>
      </c>
      <c r="BA7" s="32">
        <v>7</v>
      </c>
      <c r="BB7" s="32">
        <v>6</v>
      </c>
      <c r="BC7" s="32">
        <v>7</v>
      </c>
      <c r="BD7" s="31">
        <f aca="true" t="shared" si="6" ref="BD7:BD38">(SUM(AY7:BB7)/4*0.3+BC7*0.7)</f>
        <v>6.699999999999999</v>
      </c>
      <c r="BE7" s="32">
        <v>6</v>
      </c>
      <c r="BF7" s="32">
        <v>8</v>
      </c>
      <c r="BG7" s="32">
        <v>7</v>
      </c>
      <c r="BH7" s="32">
        <v>8</v>
      </c>
      <c r="BI7" s="59">
        <f aca="true" t="shared" si="7" ref="BI7:BI38">(SUM(BE7:BG7)/3*0.3+BH7*0.7)</f>
        <v>7.699999999999999</v>
      </c>
      <c r="BJ7" s="42">
        <v>1</v>
      </c>
      <c r="BK7" s="3">
        <v>1</v>
      </c>
      <c r="BL7" s="4" t="s">
        <v>3</v>
      </c>
      <c r="BM7" s="4" t="s">
        <v>4</v>
      </c>
      <c r="BN7" s="4"/>
      <c r="BO7" s="32"/>
      <c r="BP7" s="32"/>
      <c r="BQ7" s="32"/>
      <c r="BR7" s="31">
        <f aca="true" t="shared" si="8" ref="BR7:BR38">(SUM(BO7:BP7)/3*0.3+BQ7*0.7)</f>
        <v>0</v>
      </c>
      <c r="BS7" s="54">
        <f aca="true" t="shared" si="9" ref="BS7:BS38">ROUND((J7*3+P7*4+Y7*2+AD7*3+AN7*3+AS7*3+BD7*4+BI7*3)/25,2)</f>
        <v>7.14</v>
      </c>
      <c r="BT7" s="55" t="str">
        <f aca="true" t="shared" si="10" ref="BT7:BT38">IF(BS7&gt;=9,"XuÊt s¾c",IF(AND(BS7&lt;9,BS7&gt;=8),"Giái",IF(AND(BS7&lt;8,BS7&gt;=7),"Kh¸",IF(AND(BS7&lt;7,BS7&gt;=6),"TB Kh¸",IF(AND(BS7&lt;6,BS7&gt;=5),"Trung B×nh",IF(AND(BS7&lt;5,BS7&gt;=4),"YÕu","KÐm"))))))</f>
        <v>Kh¸</v>
      </c>
      <c r="BU7" s="15"/>
    </row>
    <row r="8" spans="1:73" ht="12.75">
      <c r="A8" s="43">
        <v>2</v>
      </c>
      <c r="B8" s="1">
        <v>2</v>
      </c>
      <c r="C8" s="2" t="s">
        <v>5</v>
      </c>
      <c r="D8" s="2" t="s">
        <v>6</v>
      </c>
      <c r="E8" s="2"/>
      <c r="F8" s="2">
        <v>9</v>
      </c>
      <c r="G8" s="2">
        <v>7</v>
      </c>
      <c r="H8" s="2">
        <v>8</v>
      </c>
      <c r="I8" s="33">
        <v>8</v>
      </c>
      <c r="J8" s="34">
        <f t="shared" si="0"/>
        <v>8</v>
      </c>
      <c r="K8" s="35">
        <v>8</v>
      </c>
      <c r="L8" s="35">
        <v>8</v>
      </c>
      <c r="M8" s="35">
        <v>7</v>
      </c>
      <c r="N8" s="35">
        <v>8</v>
      </c>
      <c r="O8" s="12">
        <v>6</v>
      </c>
      <c r="P8" s="60">
        <f t="shared" si="1"/>
        <v>6.524999999999999</v>
      </c>
      <c r="Q8" s="43">
        <v>2</v>
      </c>
      <c r="R8" s="1">
        <v>2</v>
      </c>
      <c r="S8" s="2" t="s">
        <v>5</v>
      </c>
      <c r="T8" s="2" t="s">
        <v>6</v>
      </c>
      <c r="U8" s="2"/>
      <c r="V8" s="35">
        <v>8</v>
      </c>
      <c r="W8" s="35">
        <v>7</v>
      </c>
      <c r="X8" s="35">
        <v>7</v>
      </c>
      <c r="Y8" s="34">
        <f t="shared" si="2"/>
        <v>7.1499999999999995</v>
      </c>
      <c r="Z8" s="35">
        <v>7</v>
      </c>
      <c r="AA8" s="35">
        <v>10</v>
      </c>
      <c r="AB8" s="35">
        <v>8</v>
      </c>
      <c r="AC8" s="35">
        <v>7</v>
      </c>
      <c r="AD8" s="60">
        <f t="shared" si="3"/>
        <v>7.3999999999999995</v>
      </c>
      <c r="AE8" s="43">
        <v>2</v>
      </c>
      <c r="AF8" s="1">
        <v>2</v>
      </c>
      <c r="AG8" s="2" t="s">
        <v>5</v>
      </c>
      <c r="AH8" s="2" t="s">
        <v>6</v>
      </c>
      <c r="AI8" s="2"/>
      <c r="AJ8" s="35">
        <v>7</v>
      </c>
      <c r="AK8" s="35">
        <v>8</v>
      </c>
      <c r="AL8" s="35">
        <v>7</v>
      </c>
      <c r="AM8" s="35">
        <v>7</v>
      </c>
      <c r="AN8" s="34">
        <f t="shared" si="4"/>
        <v>7.1</v>
      </c>
      <c r="AO8" s="35">
        <v>6</v>
      </c>
      <c r="AP8" s="35">
        <v>8</v>
      </c>
      <c r="AQ8" s="35">
        <v>9</v>
      </c>
      <c r="AR8" s="35">
        <v>10</v>
      </c>
      <c r="AS8" s="60">
        <f t="shared" si="5"/>
        <v>9.3</v>
      </c>
      <c r="AT8" s="43">
        <v>2</v>
      </c>
      <c r="AU8" s="1">
        <v>2</v>
      </c>
      <c r="AV8" s="2" t="s">
        <v>5</v>
      </c>
      <c r="AW8" s="2" t="s">
        <v>6</v>
      </c>
      <c r="AX8" s="2"/>
      <c r="AY8" s="35">
        <v>6</v>
      </c>
      <c r="AZ8" s="35">
        <v>5</v>
      </c>
      <c r="BA8" s="35">
        <v>6</v>
      </c>
      <c r="BB8" s="35">
        <v>7</v>
      </c>
      <c r="BC8" s="35">
        <v>7</v>
      </c>
      <c r="BD8" s="34">
        <f t="shared" si="6"/>
        <v>6.699999999999999</v>
      </c>
      <c r="BE8" s="35">
        <v>7</v>
      </c>
      <c r="BF8" s="35">
        <v>8</v>
      </c>
      <c r="BG8" s="35">
        <v>8</v>
      </c>
      <c r="BH8" s="35">
        <v>8</v>
      </c>
      <c r="BI8" s="60">
        <f t="shared" si="7"/>
        <v>7.8999999999999995</v>
      </c>
      <c r="BJ8" s="43">
        <v>2</v>
      </c>
      <c r="BK8" s="1">
        <v>2</v>
      </c>
      <c r="BL8" s="2" t="s">
        <v>5</v>
      </c>
      <c r="BM8" s="2" t="s">
        <v>6</v>
      </c>
      <c r="BN8" s="2"/>
      <c r="BO8" s="35"/>
      <c r="BP8" s="35"/>
      <c r="BQ8" s="35"/>
      <c r="BR8" s="34">
        <f t="shared" si="8"/>
        <v>0</v>
      </c>
      <c r="BS8" s="56">
        <f t="shared" si="9"/>
        <v>7.45</v>
      </c>
      <c r="BT8" s="57" t="str">
        <f t="shared" si="10"/>
        <v>Kh¸</v>
      </c>
      <c r="BU8" s="15"/>
    </row>
    <row r="9" spans="1:73" ht="12.75">
      <c r="A9" s="43">
        <v>3</v>
      </c>
      <c r="B9" s="1">
        <v>3</v>
      </c>
      <c r="C9" s="2" t="s">
        <v>7</v>
      </c>
      <c r="D9" s="2" t="s">
        <v>8</v>
      </c>
      <c r="E9" s="2"/>
      <c r="F9" s="2">
        <v>9</v>
      </c>
      <c r="G9" s="2">
        <v>8</v>
      </c>
      <c r="H9" s="2">
        <v>7</v>
      </c>
      <c r="I9" s="33">
        <v>9</v>
      </c>
      <c r="J9" s="34">
        <f t="shared" si="0"/>
        <v>8.7</v>
      </c>
      <c r="K9" s="35">
        <v>7</v>
      </c>
      <c r="L9" s="35">
        <v>7</v>
      </c>
      <c r="M9" s="35">
        <v>8</v>
      </c>
      <c r="N9" s="35">
        <v>6</v>
      </c>
      <c r="O9" s="12">
        <v>8</v>
      </c>
      <c r="P9" s="60">
        <f t="shared" si="1"/>
        <v>7.699999999999999</v>
      </c>
      <c r="Q9" s="43">
        <v>3</v>
      </c>
      <c r="R9" s="1">
        <v>3</v>
      </c>
      <c r="S9" s="2" t="s">
        <v>7</v>
      </c>
      <c r="T9" s="2" t="s">
        <v>8</v>
      </c>
      <c r="U9" s="2"/>
      <c r="V9" s="35">
        <v>7</v>
      </c>
      <c r="W9" s="35">
        <v>7</v>
      </c>
      <c r="X9" s="35">
        <v>7</v>
      </c>
      <c r="Y9" s="34">
        <f t="shared" si="2"/>
        <v>7</v>
      </c>
      <c r="Z9" s="35">
        <v>7</v>
      </c>
      <c r="AA9" s="35">
        <v>8</v>
      </c>
      <c r="AB9" s="35">
        <v>7</v>
      </c>
      <c r="AC9" s="35">
        <v>7</v>
      </c>
      <c r="AD9" s="60">
        <f t="shared" si="3"/>
        <v>7.1</v>
      </c>
      <c r="AE9" s="43">
        <v>3</v>
      </c>
      <c r="AF9" s="1">
        <v>3</v>
      </c>
      <c r="AG9" s="2" t="s">
        <v>7</v>
      </c>
      <c r="AH9" s="2" t="s">
        <v>8</v>
      </c>
      <c r="AI9" s="2"/>
      <c r="AJ9" s="35">
        <v>6</v>
      </c>
      <c r="AK9" s="35">
        <v>7</v>
      </c>
      <c r="AL9" s="35">
        <v>8</v>
      </c>
      <c r="AM9" s="35">
        <v>8</v>
      </c>
      <c r="AN9" s="34">
        <f t="shared" si="4"/>
        <v>7.699999999999999</v>
      </c>
      <c r="AO9" s="35">
        <v>7</v>
      </c>
      <c r="AP9" s="35">
        <v>6</v>
      </c>
      <c r="AQ9" s="35">
        <v>8</v>
      </c>
      <c r="AR9" s="35">
        <v>5</v>
      </c>
      <c r="AS9" s="60">
        <f t="shared" si="5"/>
        <v>5.6</v>
      </c>
      <c r="AT9" s="43">
        <v>3</v>
      </c>
      <c r="AU9" s="1">
        <v>3</v>
      </c>
      <c r="AV9" s="2" t="s">
        <v>7</v>
      </c>
      <c r="AW9" s="2" t="s">
        <v>8</v>
      </c>
      <c r="AX9" s="2"/>
      <c r="AY9" s="35">
        <v>6</v>
      </c>
      <c r="AZ9" s="35">
        <v>7</v>
      </c>
      <c r="BA9" s="35">
        <v>7</v>
      </c>
      <c r="BB9" s="35">
        <v>7</v>
      </c>
      <c r="BC9" s="35">
        <v>7</v>
      </c>
      <c r="BD9" s="34">
        <f t="shared" si="6"/>
        <v>6.924999999999999</v>
      </c>
      <c r="BE9" s="35">
        <v>8</v>
      </c>
      <c r="BF9" s="35">
        <v>8</v>
      </c>
      <c r="BG9" s="35">
        <v>7</v>
      </c>
      <c r="BH9" s="35">
        <v>8</v>
      </c>
      <c r="BI9" s="60">
        <f t="shared" si="7"/>
        <v>7.8999999999999995</v>
      </c>
      <c r="BJ9" s="43">
        <v>3</v>
      </c>
      <c r="BK9" s="1">
        <v>3</v>
      </c>
      <c r="BL9" s="2" t="s">
        <v>7</v>
      </c>
      <c r="BM9" s="2" t="s">
        <v>8</v>
      </c>
      <c r="BN9" s="2"/>
      <c r="BO9" s="35"/>
      <c r="BP9" s="35"/>
      <c r="BQ9" s="35"/>
      <c r="BR9" s="34">
        <f t="shared" si="8"/>
        <v>0</v>
      </c>
      <c r="BS9" s="56">
        <f t="shared" si="9"/>
        <v>7.34</v>
      </c>
      <c r="BT9" s="57" t="str">
        <f t="shared" si="10"/>
        <v>Kh¸</v>
      </c>
      <c r="BU9" s="15"/>
    </row>
    <row r="10" spans="1:73" ht="12.75">
      <c r="A10" s="43">
        <v>4</v>
      </c>
      <c r="B10" s="1">
        <v>4</v>
      </c>
      <c r="C10" s="2" t="s">
        <v>9</v>
      </c>
      <c r="D10" s="2" t="s">
        <v>8</v>
      </c>
      <c r="E10" s="2"/>
      <c r="F10" s="2">
        <v>9</v>
      </c>
      <c r="G10" s="2">
        <v>7</v>
      </c>
      <c r="H10" s="2">
        <v>8</v>
      </c>
      <c r="I10" s="33">
        <v>10</v>
      </c>
      <c r="J10" s="34">
        <f t="shared" si="0"/>
        <v>9.4</v>
      </c>
      <c r="K10" s="35">
        <v>7</v>
      </c>
      <c r="L10" s="35">
        <v>8</v>
      </c>
      <c r="M10" s="35">
        <v>8</v>
      </c>
      <c r="N10" s="35">
        <v>8</v>
      </c>
      <c r="O10" s="12">
        <v>8</v>
      </c>
      <c r="P10" s="60">
        <f t="shared" si="1"/>
        <v>7.924999999999999</v>
      </c>
      <c r="Q10" s="43">
        <v>4</v>
      </c>
      <c r="R10" s="1">
        <v>4</v>
      </c>
      <c r="S10" s="2" t="s">
        <v>9</v>
      </c>
      <c r="T10" s="2" t="s">
        <v>8</v>
      </c>
      <c r="U10" s="2"/>
      <c r="V10" s="35">
        <v>8</v>
      </c>
      <c r="W10" s="35">
        <v>7</v>
      </c>
      <c r="X10" s="35">
        <v>7</v>
      </c>
      <c r="Y10" s="34">
        <f t="shared" si="2"/>
        <v>7.1499999999999995</v>
      </c>
      <c r="Z10" s="35">
        <v>7</v>
      </c>
      <c r="AA10" s="35">
        <v>8</v>
      </c>
      <c r="AB10" s="35">
        <v>8</v>
      </c>
      <c r="AC10" s="35">
        <v>8</v>
      </c>
      <c r="AD10" s="60">
        <f t="shared" si="3"/>
        <v>7.8999999999999995</v>
      </c>
      <c r="AE10" s="43">
        <v>4</v>
      </c>
      <c r="AF10" s="1">
        <v>4</v>
      </c>
      <c r="AG10" s="2" t="s">
        <v>9</v>
      </c>
      <c r="AH10" s="2" t="s">
        <v>8</v>
      </c>
      <c r="AI10" s="2"/>
      <c r="AJ10" s="35">
        <v>7</v>
      </c>
      <c r="AK10" s="35">
        <v>8</v>
      </c>
      <c r="AL10" s="35">
        <v>8</v>
      </c>
      <c r="AM10" s="35">
        <v>7</v>
      </c>
      <c r="AN10" s="34">
        <f t="shared" si="4"/>
        <v>7.199999999999999</v>
      </c>
      <c r="AO10" s="35">
        <v>5</v>
      </c>
      <c r="AP10" s="35">
        <v>8</v>
      </c>
      <c r="AQ10" s="35">
        <v>8</v>
      </c>
      <c r="AR10" s="35">
        <v>8</v>
      </c>
      <c r="AS10" s="60">
        <f t="shared" si="5"/>
        <v>7.699999999999999</v>
      </c>
      <c r="AT10" s="43">
        <v>4</v>
      </c>
      <c r="AU10" s="1">
        <v>4</v>
      </c>
      <c r="AV10" s="2" t="s">
        <v>9</v>
      </c>
      <c r="AW10" s="2" t="s">
        <v>8</v>
      </c>
      <c r="AX10" s="2"/>
      <c r="AY10" s="35">
        <v>5</v>
      </c>
      <c r="AZ10" s="35">
        <v>6</v>
      </c>
      <c r="BA10" s="35">
        <v>7</v>
      </c>
      <c r="BB10" s="35">
        <v>6</v>
      </c>
      <c r="BC10" s="35">
        <v>6</v>
      </c>
      <c r="BD10" s="34">
        <f t="shared" si="6"/>
        <v>5.999999999999999</v>
      </c>
      <c r="BE10" s="35">
        <v>6</v>
      </c>
      <c r="BF10" s="35">
        <v>8</v>
      </c>
      <c r="BG10" s="35">
        <v>7</v>
      </c>
      <c r="BH10" s="35">
        <v>7</v>
      </c>
      <c r="BI10" s="60">
        <f t="shared" si="7"/>
        <v>7</v>
      </c>
      <c r="BJ10" s="43">
        <v>4</v>
      </c>
      <c r="BK10" s="1">
        <v>4</v>
      </c>
      <c r="BL10" s="2" t="s">
        <v>9</v>
      </c>
      <c r="BM10" s="2" t="s">
        <v>8</v>
      </c>
      <c r="BN10" s="2"/>
      <c r="BO10" s="35"/>
      <c r="BP10" s="35"/>
      <c r="BQ10" s="35"/>
      <c r="BR10" s="34">
        <f t="shared" si="8"/>
        <v>0</v>
      </c>
      <c r="BS10" s="56">
        <f t="shared" si="9"/>
        <v>7.5</v>
      </c>
      <c r="BT10" s="57" t="str">
        <f t="shared" si="10"/>
        <v>Kh¸</v>
      </c>
      <c r="BU10" s="15"/>
    </row>
    <row r="11" spans="1:73" ht="12.75">
      <c r="A11" s="43">
        <v>5</v>
      </c>
      <c r="B11" s="1">
        <v>6</v>
      </c>
      <c r="C11" s="2" t="s">
        <v>10</v>
      </c>
      <c r="D11" s="2" t="s">
        <v>11</v>
      </c>
      <c r="E11" s="2"/>
      <c r="F11" s="2">
        <v>9</v>
      </c>
      <c r="G11" s="2">
        <v>7</v>
      </c>
      <c r="H11" s="2">
        <v>7</v>
      </c>
      <c r="I11" s="33">
        <v>9</v>
      </c>
      <c r="J11" s="34">
        <f t="shared" si="0"/>
        <v>8.6</v>
      </c>
      <c r="K11" s="35">
        <v>8</v>
      </c>
      <c r="L11" s="35">
        <v>6</v>
      </c>
      <c r="M11" s="35">
        <v>7</v>
      </c>
      <c r="N11" s="35">
        <v>7</v>
      </c>
      <c r="O11" s="12">
        <v>7</v>
      </c>
      <c r="P11" s="60">
        <f t="shared" si="1"/>
        <v>7</v>
      </c>
      <c r="Q11" s="43">
        <v>5</v>
      </c>
      <c r="R11" s="1">
        <v>6</v>
      </c>
      <c r="S11" s="2" t="s">
        <v>10</v>
      </c>
      <c r="T11" s="2" t="s">
        <v>11</v>
      </c>
      <c r="U11" s="2"/>
      <c r="V11" s="35">
        <v>7</v>
      </c>
      <c r="W11" s="35">
        <v>7</v>
      </c>
      <c r="X11" s="35">
        <v>9</v>
      </c>
      <c r="Y11" s="34">
        <f t="shared" si="2"/>
        <v>8.4</v>
      </c>
      <c r="Z11" s="35">
        <v>8</v>
      </c>
      <c r="AA11" s="35">
        <v>7</v>
      </c>
      <c r="AB11" s="35">
        <v>8</v>
      </c>
      <c r="AC11" s="35">
        <v>8</v>
      </c>
      <c r="AD11" s="60">
        <f t="shared" si="3"/>
        <v>7.8999999999999995</v>
      </c>
      <c r="AE11" s="43">
        <v>5</v>
      </c>
      <c r="AF11" s="1">
        <v>6</v>
      </c>
      <c r="AG11" s="2" t="s">
        <v>10</v>
      </c>
      <c r="AH11" s="2" t="s">
        <v>11</v>
      </c>
      <c r="AI11" s="2"/>
      <c r="AJ11" s="35">
        <v>8</v>
      </c>
      <c r="AK11" s="35">
        <v>8</v>
      </c>
      <c r="AL11" s="35">
        <v>7</v>
      </c>
      <c r="AM11" s="35">
        <v>9</v>
      </c>
      <c r="AN11" s="34">
        <f t="shared" si="4"/>
        <v>8.6</v>
      </c>
      <c r="AO11" s="35">
        <v>6</v>
      </c>
      <c r="AP11" s="35">
        <v>7</v>
      </c>
      <c r="AQ11" s="35">
        <v>7</v>
      </c>
      <c r="AR11" s="35">
        <v>7</v>
      </c>
      <c r="AS11" s="60">
        <f t="shared" si="5"/>
        <v>6.8999999999999995</v>
      </c>
      <c r="AT11" s="43">
        <v>5</v>
      </c>
      <c r="AU11" s="1">
        <v>6</v>
      </c>
      <c r="AV11" s="2" t="s">
        <v>10</v>
      </c>
      <c r="AW11" s="2" t="s">
        <v>11</v>
      </c>
      <c r="AX11" s="2"/>
      <c r="AY11" s="35">
        <v>7</v>
      </c>
      <c r="AZ11" s="35">
        <v>7</v>
      </c>
      <c r="BA11" s="35">
        <v>7</v>
      </c>
      <c r="BB11" s="35">
        <v>7</v>
      </c>
      <c r="BC11" s="35">
        <v>7</v>
      </c>
      <c r="BD11" s="34">
        <f t="shared" si="6"/>
        <v>7</v>
      </c>
      <c r="BE11" s="35">
        <v>7</v>
      </c>
      <c r="BF11" s="35">
        <v>8</v>
      </c>
      <c r="BG11" s="35">
        <v>8</v>
      </c>
      <c r="BH11" s="35">
        <v>9</v>
      </c>
      <c r="BI11" s="60">
        <f t="shared" si="7"/>
        <v>8.6</v>
      </c>
      <c r="BJ11" s="43">
        <v>5</v>
      </c>
      <c r="BK11" s="1">
        <v>6</v>
      </c>
      <c r="BL11" s="2" t="s">
        <v>10</v>
      </c>
      <c r="BM11" s="2" t="s">
        <v>11</v>
      </c>
      <c r="BN11" s="2"/>
      <c r="BO11" s="35"/>
      <c r="BP11" s="35"/>
      <c r="BQ11" s="35"/>
      <c r="BR11" s="34">
        <f t="shared" si="8"/>
        <v>0</v>
      </c>
      <c r="BS11" s="56">
        <f t="shared" si="9"/>
        <v>7.78</v>
      </c>
      <c r="BT11" s="57" t="str">
        <f t="shared" si="10"/>
        <v>Kh¸</v>
      </c>
      <c r="BU11" s="15"/>
    </row>
    <row r="12" spans="1:73" ht="12.75">
      <c r="A12" s="43">
        <v>6</v>
      </c>
      <c r="B12" s="1">
        <v>7</v>
      </c>
      <c r="C12" s="2" t="s">
        <v>12</v>
      </c>
      <c r="D12" s="2" t="s">
        <v>11</v>
      </c>
      <c r="E12" s="2"/>
      <c r="F12" s="2">
        <v>8</v>
      </c>
      <c r="G12" s="2">
        <v>9</v>
      </c>
      <c r="H12" s="2">
        <v>7</v>
      </c>
      <c r="I12" s="33">
        <v>10</v>
      </c>
      <c r="J12" s="34">
        <f t="shared" si="0"/>
        <v>9.4</v>
      </c>
      <c r="K12" s="35">
        <v>8</v>
      </c>
      <c r="L12" s="35">
        <v>7</v>
      </c>
      <c r="M12" s="35">
        <v>7</v>
      </c>
      <c r="N12" s="35">
        <v>8</v>
      </c>
      <c r="O12" s="12">
        <v>7</v>
      </c>
      <c r="P12" s="60">
        <f t="shared" si="1"/>
        <v>7.1499999999999995</v>
      </c>
      <c r="Q12" s="43">
        <v>6</v>
      </c>
      <c r="R12" s="1">
        <v>7</v>
      </c>
      <c r="S12" s="2" t="s">
        <v>12</v>
      </c>
      <c r="T12" s="2" t="s">
        <v>11</v>
      </c>
      <c r="U12" s="2"/>
      <c r="V12" s="35">
        <v>7</v>
      </c>
      <c r="W12" s="35">
        <v>7</v>
      </c>
      <c r="X12" s="35">
        <v>7</v>
      </c>
      <c r="Y12" s="34">
        <f t="shared" si="2"/>
        <v>7</v>
      </c>
      <c r="Z12" s="35">
        <v>8</v>
      </c>
      <c r="AA12" s="35">
        <v>8</v>
      </c>
      <c r="AB12" s="35">
        <v>8</v>
      </c>
      <c r="AC12" s="35">
        <v>9</v>
      </c>
      <c r="AD12" s="60">
        <f t="shared" si="3"/>
        <v>8.7</v>
      </c>
      <c r="AE12" s="43">
        <v>6</v>
      </c>
      <c r="AF12" s="1">
        <v>7</v>
      </c>
      <c r="AG12" s="2" t="s">
        <v>12</v>
      </c>
      <c r="AH12" s="2" t="s">
        <v>11</v>
      </c>
      <c r="AI12" s="2"/>
      <c r="AJ12" s="35">
        <v>8</v>
      </c>
      <c r="AK12" s="35">
        <v>8</v>
      </c>
      <c r="AL12" s="35">
        <v>8</v>
      </c>
      <c r="AM12" s="35">
        <v>9</v>
      </c>
      <c r="AN12" s="34">
        <f t="shared" si="4"/>
        <v>8.7</v>
      </c>
      <c r="AO12" s="35">
        <v>5</v>
      </c>
      <c r="AP12" s="35">
        <v>8</v>
      </c>
      <c r="AQ12" s="35">
        <v>8</v>
      </c>
      <c r="AR12" s="35">
        <v>7</v>
      </c>
      <c r="AS12" s="60">
        <f t="shared" si="5"/>
        <v>7</v>
      </c>
      <c r="AT12" s="43">
        <v>6</v>
      </c>
      <c r="AU12" s="1">
        <v>7</v>
      </c>
      <c r="AV12" s="2" t="s">
        <v>12</v>
      </c>
      <c r="AW12" s="2" t="s">
        <v>11</v>
      </c>
      <c r="AX12" s="2"/>
      <c r="AY12" s="35">
        <v>7</v>
      </c>
      <c r="AZ12" s="35">
        <v>7</v>
      </c>
      <c r="BA12" s="35">
        <v>6</v>
      </c>
      <c r="BB12" s="35">
        <v>8</v>
      </c>
      <c r="BC12" s="35">
        <v>7</v>
      </c>
      <c r="BD12" s="34">
        <f t="shared" si="6"/>
        <v>7</v>
      </c>
      <c r="BE12" s="35">
        <v>7</v>
      </c>
      <c r="BF12" s="35">
        <v>8</v>
      </c>
      <c r="BG12" s="35">
        <v>8</v>
      </c>
      <c r="BH12" s="35">
        <v>8</v>
      </c>
      <c r="BI12" s="60">
        <f t="shared" si="7"/>
        <v>7.8999999999999995</v>
      </c>
      <c r="BJ12" s="43">
        <v>6</v>
      </c>
      <c r="BK12" s="1">
        <v>7</v>
      </c>
      <c r="BL12" s="2" t="s">
        <v>12</v>
      </c>
      <c r="BM12" s="2" t="s">
        <v>11</v>
      </c>
      <c r="BN12" s="2"/>
      <c r="BO12" s="35"/>
      <c r="BP12" s="35"/>
      <c r="BQ12" s="35"/>
      <c r="BR12" s="34">
        <f t="shared" si="8"/>
        <v>0</v>
      </c>
      <c r="BS12" s="56">
        <f t="shared" si="9"/>
        <v>7.83</v>
      </c>
      <c r="BT12" s="57" t="str">
        <f t="shared" si="10"/>
        <v>Kh¸</v>
      </c>
      <c r="BU12" s="15"/>
    </row>
    <row r="13" spans="1:73" ht="12.75">
      <c r="A13" s="43">
        <v>7</v>
      </c>
      <c r="B13" s="1">
        <v>8</v>
      </c>
      <c r="C13" s="2" t="s">
        <v>13</v>
      </c>
      <c r="D13" s="2" t="s">
        <v>14</v>
      </c>
      <c r="E13" s="2"/>
      <c r="F13" s="2">
        <v>9</v>
      </c>
      <c r="G13" s="2">
        <v>6</v>
      </c>
      <c r="H13" s="2">
        <v>8</v>
      </c>
      <c r="I13" s="33">
        <v>9</v>
      </c>
      <c r="J13" s="34">
        <f t="shared" si="0"/>
        <v>8.6</v>
      </c>
      <c r="K13" s="35">
        <v>8</v>
      </c>
      <c r="L13" s="35">
        <v>7</v>
      </c>
      <c r="M13" s="35">
        <v>7</v>
      </c>
      <c r="N13" s="35">
        <v>7</v>
      </c>
      <c r="O13" s="12">
        <v>7</v>
      </c>
      <c r="P13" s="60">
        <f t="shared" si="1"/>
        <v>7.074999999999999</v>
      </c>
      <c r="Q13" s="43">
        <v>7</v>
      </c>
      <c r="R13" s="1">
        <v>8</v>
      </c>
      <c r="S13" s="2" t="s">
        <v>13</v>
      </c>
      <c r="T13" s="2" t="s">
        <v>14</v>
      </c>
      <c r="U13" s="2"/>
      <c r="V13" s="35">
        <v>8</v>
      </c>
      <c r="W13" s="35">
        <v>7</v>
      </c>
      <c r="X13" s="35">
        <v>9</v>
      </c>
      <c r="Y13" s="34">
        <f t="shared" si="2"/>
        <v>8.55</v>
      </c>
      <c r="Z13" s="35">
        <v>9</v>
      </c>
      <c r="AA13" s="35">
        <v>8</v>
      </c>
      <c r="AB13" s="35">
        <v>9</v>
      </c>
      <c r="AC13" s="35">
        <v>9</v>
      </c>
      <c r="AD13" s="60">
        <f t="shared" si="3"/>
        <v>8.899999999999999</v>
      </c>
      <c r="AE13" s="43">
        <v>7</v>
      </c>
      <c r="AF13" s="1">
        <v>8</v>
      </c>
      <c r="AG13" s="2" t="s">
        <v>13</v>
      </c>
      <c r="AH13" s="2" t="s">
        <v>14</v>
      </c>
      <c r="AI13" s="2"/>
      <c r="AJ13" s="35">
        <v>6</v>
      </c>
      <c r="AK13" s="35">
        <v>8</v>
      </c>
      <c r="AL13" s="35">
        <v>6</v>
      </c>
      <c r="AM13" s="35">
        <v>8</v>
      </c>
      <c r="AN13" s="34">
        <f t="shared" si="4"/>
        <v>7.6</v>
      </c>
      <c r="AO13" s="35">
        <v>6</v>
      </c>
      <c r="AP13" s="35">
        <v>8</v>
      </c>
      <c r="AQ13" s="35">
        <v>7</v>
      </c>
      <c r="AR13" s="35">
        <v>8</v>
      </c>
      <c r="AS13" s="60">
        <f t="shared" si="5"/>
        <v>7.699999999999999</v>
      </c>
      <c r="AT13" s="43">
        <v>7</v>
      </c>
      <c r="AU13" s="1">
        <v>8</v>
      </c>
      <c r="AV13" s="2" t="s">
        <v>13</v>
      </c>
      <c r="AW13" s="2" t="s">
        <v>14</v>
      </c>
      <c r="AX13" s="2"/>
      <c r="AY13" s="35">
        <v>7</v>
      </c>
      <c r="AZ13" s="35">
        <v>7</v>
      </c>
      <c r="BA13" s="35">
        <v>7</v>
      </c>
      <c r="BB13" s="35">
        <v>7</v>
      </c>
      <c r="BC13" s="35">
        <v>8</v>
      </c>
      <c r="BD13" s="34">
        <f t="shared" si="6"/>
        <v>7.699999999999999</v>
      </c>
      <c r="BE13" s="35">
        <v>7</v>
      </c>
      <c r="BF13" s="35">
        <v>8</v>
      </c>
      <c r="BG13" s="35">
        <v>7</v>
      </c>
      <c r="BH13" s="35">
        <v>8</v>
      </c>
      <c r="BI13" s="60">
        <f t="shared" si="7"/>
        <v>7.799999999999999</v>
      </c>
      <c r="BJ13" s="43">
        <v>7</v>
      </c>
      <c r="BK13" s="1">
        <v>8</v>
      </c>
      <c r="BL13" s="2" t="s">
        <v>13</v>
      </c>
      <c r="BM13" s="2" t="s">
        <v>14</v>
      </c>
      <c r="BN13" s="2"/>
      <c r="BO13" s="35"/>
      <c r="BP13" s="35"/>
      <c r="BQ13" s="35"/>
      <c r="BR13" s="34">
        <f t="shared" si="8"/>
        <v>0</v>
      </c>
      <c r="BS13" s="56">
        <f t="shared" si="9"/>
        <v>7.92</v>
      </c>
      <c r="BT13" s="57" t="str">
        <f t="shared" si="10"/>
        <v>Kh¸</v>
      </c>
      <c r="BU13" s="15"/>
    </row>
    <row r="14" spans="1:73" ht="12.75">
      <c r="A14" s="43">
        <v>8</v>
      </c>
      <c r="B14" s="1">
        <v>9</v>
      </c>
      <c r="C14" s="2" t="s">
        <v>15</v>
      </c>
      <c r="D14" s="2" t="s">
        <v>14</v>
      </c>
      <c r="E14" s="2"/>
      <c r="F14" s="2">
        <v>9</v>
      </c>
      <c r="G14" s="2">
        <v>6</v>
      </c>
      <c r="H14" s="2">
        <v>7</v>
      </c>
      <c r="I14" s="33">
        <v>6</v>
      </c>
      <c r="J14" s="34">
        <f t="shared" si="0"/>
        <v>6.399999999999999</v>
      </c>
      <c r="K14" s="35">
        <v>7</v>
      </c>
      <c r="L14" s="35">
        <v>8</v>
      </c>
      <c r="M14" s="35">
        <v>7</v>
      </c>
      <c r="N14" s="35">
        <v>6</v>
      </c>
      <c r="O14" s="12">
        <v>7</v>
      </c>
      <c r="P14" s="60">
        <f t="shared" si="1"/>
        <v>7</v>
      </c>
      <c r="Q14" s="43">
        <v>8</v>
      </c>
      <c r="R14" s="1">
        <v>9</v>
      </c>
      <c r="S14" s="2" t="s">
        <v>15</v>
      </c>
      <c r="T14" s="2" t="s">
        <v>14</v>
      </c>
      <c r="U14" s="2"/>
      <c r="V14" s="35">
        <v>8</v>
      </c>
      <c r="W14" s="35">
        <v>8</v>
      </c>
      <c r="X14" s="35">
        <v>9</v>
      </c>
      <c r="Y14" s="34">
        <f t="shared" si="2"/>
        <v>8.7</v>
      </c>
      <c r="Z14" s="35">
        <v>6</v>
      </c>
      <c r="AA14" s="35">
        <v>7</v>
      </c>
      <c r="AB14" s="35">
        <v>8</v>
      </c>
      <c r="AC14" s="35">
        <v>8</v>
      </c>
      <c r="AD14" s="60">
        <f t="shared" si="3"/>
        <v>7.699999999999999</v>
      </c>
      <c r="AE14" s="43">
        <v>8</v>
      </c>
      <c r="AF14" s="1">
        <v>9</v>
      </c>
      <c r="AG14" s="2" t="s">
        <v>15</v>
      </c>
      <c r="AH14" s="2" t="s">
        <v>14</v>
      </c>
      <c r="AI14" s="2"/>
      <c r="AJ14" s="35">
        <v>7</v>
      </c>
      <c r="AK14" s="35">
        <v>7</v>
      </c>
      <c r="AL14" s="35">
        <v>7</v>
      </c>
      <c r="AM14" s="35">
        <v>6</v>
      </c>
      <c r="AN14" s="34">
        <f t="shared" si="4"/>
        <v>6.299999999999999</v>
      </c>
      <c r="AO14" s="35">
        <v>6</v>
      </c>
      <c r="AP14" s="35">
        <v>6</v>
      </c>
      <c r="AQ14" s="35">
        <v>7</v>
      </c>
      <c r="AR14" s="35">
        <v>7</v>
      </c>
      <c r="AS14" s="60">
        <f t="shared" si="5"/>
        <v>6.799999999999999</v>
      </c>
      <c r="AT14" s="43">
        <v>8</v>
      </c>
      <c r="AU14" s="1">
        <v>9</v>
      </c>
      <c r="AV14" s="2" t="s">
        <v>15</v>
      </c>
      <c r="AW14" s="2" t="s">
        <v>14</v>
      </c>
      <c r="AX14" s="2"/>
      <c r="AY14" s="35">
        <v>7</v>
      </c>
      <c r="AZ14" s="35">
        <v>7</v>
      </c>
      <c r="BA14" s="35">
        <v>6</v>
      </c>
      <c r="BB14" s="35">
        <v>6</v>
      </c>
      <c r="BC14" s="35">
        <v>6</v>
      </c>
      <c r="BD14" s="34">
        <f t="shared" si="6"/>
        <v>6.1499999999999995</v>
      </c>
      <c r="BE14" s="35">
        <v>7</v>
      </c>
      <c r="BF14" s="35">
        <v>8</v>
      </c>
      <c r="BG14" s="35">
        <v>7</v>
      </c>
      <c r="BH14" s="35">
        <v>7</v>
      </c>
      <c r="BI14" s="60">
        <f t="shared" si="7"/>
        <v>7.1</v>
      </c>
      <c r="BJ14" s="43">
        <v>8</v>
      </c>
      <c r="BK14" s="1">
        <v>9</v>
      </c>
      <c r="BL14" s="2" t="s">
        <v>15</v>
      </c>
      <c r="BM14" s="2" t="s">
        <v>14</v>
      </c>
      <c r="BN14" s="2"/>
      <c r="BO14" s="35"/>
      <c r="BP14" s="35"/>
      <c r="BQ14" s="35"/>
      <c r="BR14" s="34">
        <f t="shared" si="8"/>
        <v>0</v>
      </c>
      <c r="BS14" s="56">
        <f t="shared" si="9"/>
        <v>6.92</v>
      </c>
      <c r="BT14" s="57" t="str">
        <f t="shared" si="10"/>
        <v>TB Kh¸</v>
      </c>
      <c r="BU14" s="15"/>
    </row>
    <row r="15" spans="1:73" ht="12.75">
      <c r="A15" s="43">
        <v>9</v>
      </c>
      <c r="B15" s="1">
        <v>10</v>
      </c>
      <c r="C15" s="2" t="s">
        <v>9</v>
      </c>
      <c r="D15" s="2" t="s">
        <v>16</v>
      </c>
      <c r="E15" s="2"/>
      <c r="F15" s="2">
        <v>9</v>
      </c>
      <c r="G15" s="2">
        <v>7</v>
      </c>
      <c r="H15" s="2">
        <v>7</v>
      </c>
      <c r="I15" s="33">
        <v>10</v>
      </c>
      <c r="J15" s="34">
        <f t="shared" si="0"/>
        <v>9.3</v>
      </c>
      <c r="K15" s="35">
        <v>9</v>
      </c>
      <c r="L15" s="35">
        <v>6</v>
      </c>
      <c r="M15" s="35">
        <v>8</v>
      </c>
      <c r="N15" s="35">
        <v>8</v>
      </c>
      <c r="O15" s="12">
        <v>8</v>
      </c>
      <c r="P15" s="60">
        <f t="shared" si="1"/>
        <v>7.924999999999999</v>
      </c>
      <c r="Q15" s="43">
        <v>9</v>
      </c>
      <c r="R15" s="1">
        <v>10</v>
      </c>
      <c r="S15" s="2" t="s">
        <v>9</v>
      </c>
      <c r="T15" s="2" t="s">
        <v>16</v>
      </c>
      <c r="U15" s="2"/>
      <c r="V15" s="35">
        <v>7</v>
      </c>
      <c r="W15" s="35">
        <v>8</v>
      </c>
      <c r="X15" s="35">
        <v>9</v>
      </c>
      <c r="Y15" s="34">
        <f t="shared" si="2"/>
        <v>8.55</v>
      </c>
      <c r="Z15" s="35">
        <v>8</v>
      </c>
      <c r="AA15" s="35">
        <v>7</v>
      </c>
      <c r="AB15" s="35">
        <v>8</v>
      </c>
      <c r="AC15" s="35">
        <v>9</v>
      </c>
      <c r="AD15" s="60">
        <f t="shared" si="3"/>
        <v>8.6</v>
      </c>
      <c r="AE15" s="43">
        <v>9</v>
      </c>
      <c r="AF15" s="1">
        <v>10</v>
      </c>
      <c r="AG15" s="2" t="s">
        <v>9</v>
      </c>
      <c r="AH15" s="2" t="s">
        <v>16</v>
      </c>
      <c r="AI15" s="2"/>
      <c r="AJ15" s="35">
        <v>7</v>
      </c>
      <c r="AK15" s="35">
        <v>9</v>
      </c>
      <c r="AL15" s="35">
        <v>7</v>
      </c>
      <c r="AM15" s="35">
        <v>7</v>
      </c>
      <c r="AN15" s="34">
        <f t="shared" si="4"/>
        <v>7.199999999999999</v>
      </c>
      <c r="AO15" s="35">
        <v>5</v>
      </c>
      <c r="AP15" s="35">
        <v>8</v>
      </c>
      <c r="AQ15" s="35">
        <v>7</v>
      </c>
      <c r="AR15" s="35">
        <v>7</v>
      </c>
      <c r="AS15" s="60">
        <f t="shared" si="5"/>
        <v>6.8999999999999995</v>
      </c>
      <c r="AT15" s="43">
        <v>9</v>
      </c>
      <c r="AU15" s="1">
        <v>10</v>
      </c>
      <c r="AV15" s="2" t="s">
        <v>9</v>
      </c>
      <c r="AW15" s="2" t="s">
        <v>16</v>
      </c>
      <c r="AX15" s="2"/>
      <c r="AY15" s="35">
        <v>7</v>
      </c>
      <c r="AZ15" s="35">
        <v>6</v>
      </c>
      <c r="BA15" s="35">
        <v>6</v>
      </c>
      <c r="BB15" s="35">
        <v>6</v>
      </c>
      <c r="BC15" s="35">
        <v>6</v>
      </c>
      <c r="BD15" s="34">
        <f t="shared" si="6"/>
        <v>6.074999999999999</v>
      </c>
      <c r="BE15" s="35">
        <v>6</v>
      </c>
      <c r="BF15" s="35">
        <v>7</v>
      </c>
      <c r="BG15" s="35">
        <v>7</v>
      </c>
      <c r="BH15" s="35">
        <v>8</v>
      </c>
      <c r="BI15" s="60">
        <f t="shared" si="7"/>
        <v>7.6</v>
      </c>
      <c r="BJ15" s="43">
        <v>9</v>
      </c>
      <c r="BK15" s="1">
        <v>10</v>
      </c>
      <c r="BL15" s="2" t="s">
        <v>9</v>
      </c>
      <c r="BM15" s="2" t="s">
        <v>16</v>
      </c>
      <c r="BN15" s="2"/>
      <c r="BO15" s="35"/>
      <c r="BP15" s="35"/>
      <c r="BQ15" s="35"/>
      <c r="BR15" s="34">
        <f t="shared" si="8"/>
        <v>0</v>
      </c>
      <c r="BS15" s="56">
        <f t="shared" si="9"/>
        <v>7.68</v>
      </c>
      <c r="BT15" s="57" t="str">
        <f t="shared" si="10"/>
        <v>Kh¸</v>
      </c>
      <c r="BU15" s="15"/>
    </row>
    <row r="16" spans="1:73" ht="12.75">
      <c r="A16" s="43">
        <v>10</v>
      </c>
      <c r="B16" s="1">
        <v>11</v>
      </c>
      <c r="C16" s="2" t="s">
        <v>10</v>
      </c>
      <c r="D16" s="2" t="s">
        <v>16</v>
      </c>
      <c r="E16" s="2"/>
      <c r="F16" s="2">
        <v>8</v>
      </c>
      <c r="G16" s="2">
        <v>7</v>
      </c>
      <c r="H16" s="2">
        <v>8</v>
      </c>
      <c r="I16" s="33">
        <v>9</v>
      </c>
      <c r="J16" s="34">
        <f t="shared" si="0"/>
        <v>8.6</v>
      </c>
      <c r="K16" s="35">
        <v>8</v>
      </c>
      <c r="L16" s="35">
        <v>7</v>
      </c>
      <c r="M16" s="35">
        <v>8</v>
      </c>
      <c r="N16" s="35">
        <v>7</v>
      </c>
      <c r="O16" s="12">
        <v>8</v>
      </c>
      <c r="P16" s="60">
        <f t="shared" si="1"/>
        <v>7.85</v>
      </c>
      <c r="Q16" s="43">
        <v>10</v>
      </c>
      <c r="R16" s="1">
        <v>11</v>
      </c>
      <c r="S16" s="2" t="s">
        <v>10</v>
      </c>
      <c r="T16" s="2" t="s">
        <v>16</v>
      </c>
      <c r="U16" s="2"/>
      <c r="V16" s="35">
        <v>8</v>
      </c>
      <c r="W16" s="35">
        <v>7</v>
      </c>
      <c r="X16" s="35">
        <v>7</v>
      </c>
      <c r="Y16" s="34">
        <f t="shared" si="2"/>
        <v>7.1499999999999995</v>
      </c>
      <c r="Z16" s="35">
        <v>8</v>
      </c>
      <c r="AA16" s="35">
        <v>7</v>
      </c>
      <c r="AB16" s="35">
        <v>9</v>
      </c>
      <c r="AC16" s="35">
        <v>9</v>
      </c>
      <c r="AD16" s="60">
        <f t="shared" si="3"/>
        <v>8.7</v>
      </c>
      <c r="AE16" s="43">
        <v>10</v>
      </c>
      <c r="AF16" s="1">
        <v>11</v>
      </c>
      <c r="AG16" s="2" t="s">
        <v>10</v>
      </c>
      <c r="AH16" s="2" t="s">
        <v>16</v>
      </c>
      <c r="AI16" s="2"/>
      <c r="AJ16" s="35">
        <v>7</v>
      </c>
      <c r="AK16" s="35">
        <v>8</v>
      </c>
      <c r="AL16" s="35">
        <v>9</v>
      </c>
      <c r="AM16" s="35">
        <v>9</v>
      </c>
      <c r="AN16" s="34">
        <f t="shared" si="4"/>
        <v>8.7</v>
      </c>
      <c r="AO16" s="35">
        <v>7</v>
      </c>
      <c r="AP16" s="35">
        <v>8</v>
      </c>
      <c r="AQ16" s="35">
        <v>9</v>
      </c>
      <c r="AR16" s="35">
        <v>9</v>
      </c>
      <c r="AS16" s="60">
        <f t="shared" si="5"/>
        <v>8.7</v>
      </c>
      <c r="AT16" s="43">
        <v>10</v>
      </c>
      <c r="AU16" s="1">
        <v>11</v>
      </c>
      <c r="AV16" s="2" t="s">
        <v>10</v>
      </c>
      <c r="AW16" s="2" t="s">
        <v>16</v>
      </c>
      <c r="AX16" s="2"/>
      <c r="AY16" s="35">
        <v>6</v>
      </c>
      <c r="AZ16" s="35">
        <v>7</v>
      </c>
      <c r="BA16" s="35">
        <v>6</v>
      </c>
      <c r="BB16" s="35">
        <v>7</v>
      </c>
      <c r="BC16" s="35">
        <v>7</v>
      </c>
      <c r="BD16" s="34">
        <f t="shared" si="6"/>
        <v>6.85</v>
      </c>
      <c r="BE16" s="35">
        <v>8</v>
      </c>
      <c r="BF16" s="35">
        <v>8</v>
      </c>
      <c r="BG16" s="35">
        <v>7</v>
      </c>
      <c r="BH16" s="35">
        <v>8</v>
      </c>
      <c r="BI16" s="60">
        <f t="shared" si="7"/>
        <v>7.8999999999999995</v>
      </c>
      <c r="BJ16" s="43">
        <v>10</v>
      </c>
      <c r="BK16" s="1">
        <v>11</v>
      </c>
      <c r="BL16" s="2" t="s">
        <v>10</v>
      </c>
      <c r="BM16" s="2" t="s">
        <v>16</v>
      </c>
      <c r="BN16" s="2"/>
      <c r="BO16" s="35"/>
      <c r="BP16" s="35"/>
      <c r="BQ16" s="35"/>
      <c r="BR16" s="34">
        <f t="shared" si="8"/>
        <v>0</v>
      </c>
      <c r="BS16" s="56">
        <f t="shared" si="9"/>
        <v>8.04</v>
      </c>
      <c r="BT16" s="57" t="str">
        <f t="shared" si="10"/>
        <v>Giái</v>
      </c>
      <c r="BU16" s="15"/>
    </row>
    <row r="17" spans="1:73" ht="12.75">
      <c r="A17" s="43">
        <v>11</v>
      </c>
      <c r="B17" s="1">
        <v>12</v>
      </c>
      <c r="C17" s="2" t="s">
        <v>17</v>
      </c>
      <c r="D17" s="2" t="s">
        <v>16</v>
      </c>
      <c r="E17" s="2"/>
      <c r="F17" s="2">
        <v>9</v>
      </c>
      <c r="G17" s="2">
        <v>7</v>
      </c>
      <c r="H17" s="2">
        <v>7</v>
      </c>
      <c r="I17" s="33">
        <v>9</v>
      </c>
      <c r="J17" s="34">
        <f t="shared" si="0"/>
        <v>8.6</v>
      </c>
      <c r="K17" s="35">
        <v>9</v>
      </c>
      <c r="L17" s="35">
        <v>9</v>
      </c>
      <c r="M17" s="35">
        <v>8</v>
      </c>
      <c r="N17" s="35">
        <v>9</v>
      </c>
      <c r="O17" s="12">
        <v>9</v>
      </c>
      <c r="P17" s="60">
        <f t="shared" si="1"/>
        <v>8.925</v>
      </c>
      <c r="Q17" s="43">
        <v>11</v>
      </c>
      <c r="R17" s="1">
        <v>12</v>
      </c>
      <c r="S17" s="2" t="s">
        <v>17</v>
      </c>
      <c r="T17" s="2" t="s">
        <v>16</v>
      </c>
      <c r="U17" s="2"/>
      <c r="V17" s="35">
        <v>7</v>
      </c>
      <c r="W17" s="35">
        <v>7</v>
      </c>
      <c r="X17" s="35">
        <v>8</v>
      </c>
      <c r="Y17" s="34">
        <f t="shared" si="2"/>
        <v>7.699999999999999</v>
      </c>
      <c r="Z17" s="35">
        <v>8</v>
      </c>
      <c r="AA17" s="35">
        <v>7</v>
      </c>
      <c r="AB17" s="35">
        <v>8</v>
      </c>
      <c r="AC17" s="35">
        <v>8</v>
      </c>
      <c r="AD17" s="60">
        <f t="shared" si="3"/>
        <v>7.8999999999999995</v>
      </c>
      <c r="AE17" s="43">
        <v>11</v>
      </c>
      <c r="AF17" s="1">
        <v>12</v>
      </c>
      <c r="AG17" s="2" t="s">
        <v>17</v>
      </c>
      <c r="AH17" s="2" t="s">
        <v>16</v>
      </c>
      <c r="AI17" s="2"/>
      <c r="AJ17" s="35">
        <v>7</v>
      </c>
      <c r="AK17" s="35">
        <v>8</v>
      </c>
      <c r="AL17" s="35">
        <v>8</v>
      </c>
      <c r="AM17" s="35">
        <v>6</v>
      </c>
      <c r="AN17" s="34">
        <f t="shared" si="4"/>
        <v>6.499999999999999</v>
      </c>
      <c r="AO17" s="35">
        <v>7</v>
      </c>
      <c r="AP17" s="35">
        <v>7</v>
      </c>
      <c r="AQ17" s="35">
        <v>7</v>
      </c>
      <c r="AR17" s="35">
        <v>7</v>
      </c>
      <c r="AS17" s="60">
        <f t="shared" si="5"/>
        <v>7</v>
      </c>
      <c r="AT17" s="43">
        <v>11</v>
      </c>
      <c r="AU17" s="1">
        <v>12</v>
      </c>
      <c r="AV17" s="2" t="s">
        <v>17</v>
      </c>
      <c r="AW17" s="2" t="s">
        <v>16</v>
      </c>
      <c r="AX17" s="2"/>
      <c r="AY17" s="35">
        <v>7</v>
      </c>
      <c r="AZ17" s="35">
        <v>7</v>
      </c>
      <c r="BA17" s="35">
        <v>7</v>
      </c>
      <c r="BB17" s="35">
        <v>7</v>
      </c>
      <c r="BC17" s="35">
        <v>8</v>
      </c>
      <c r="BD17" s="34">
        <f t="shared" si="6"/>
        <v>7.699999999999999</v>
      </c>
      <c r="BE17" s="35">
        <v>8</v>
      </c>
      <c r="BF17" s="35">
        <v>8</v>
      </c>
      <c r="BG17" s="35">
        <v>7</v>
      </c>
      <c r="BH17" s="35">
        <v>9</v>
      </c>
      <c r="BI17" s="60">
        <f t="shared" si="7"/>
        <v>8.6</v>
      </c>
      <c r="BJ17" s="43">
        <v>11</v>
      </c>
      <c r="BK17" s="1">
        <v>12</v>
      </c>
      <c r="BL17" s="2" t="s">
        <v>17</v>
      </c>
      <c r="BM17" s="2" t="s">
        <v>16</v>
      </c>
      <c r="BN17" s="2"/>
      <c r="BO17" s="35"/>
      <c r="BP17" s="35"/>
      <c r="BQ17" s="35"/>
      <c r="BR17" s="34">
        <f t="shared" si="8"/>
        <v>0</v>
      </c>
      <c r="BS17" s="56">
        <f t="shared" si="9"/>
        <v>7.91</v>
      </c>
      <c r="BT17" s="57" t="str">
        <f t="shared" si="10"/>
        <v>Kh¸</v>
      </c>
      <c r="BU17" s="15"/>
    </row>
    <row r="18" spans="1:73" ht="12.75">
      <c r="A18" s="43">
        <v>12</v>
      </c>
      <c r="B18" s="1">
        <v>13</v>
      </c>
      <c r="C18" s="2" t="s">
        <v>18</v>
      </c>
      <c r="D18" s="2" t="s">
        <v>19</v>
      </c>
      <c r="E18" s="2"/>
      <c r="F18" s="2">
        <v>8</v>
      </c>
      <c r="G18" s="2">
        <v>6</v>
      </c>
      <c r="H18" s="2">
        <v>7</v>
      </c>
      <c r="I18" s="33">
        <v>7</v>
      </c>
      <c r="J18" s="34">
        <f t="shared" si="0"/>
        <v>7</v>
      </c>
      <c r="K18" s="35">
        <v>7</v>
      </c>
      <c r="L18" s="35">
        <v>6</v>
      </c>
      <c r="M18" s="35">
        <v>8</v>
      </c>
      <c r="N18" s="35">
        <v>7</v>
      </c>
      <c r="O18" s="12">
        <v>8</v>
      </c>
      <c r="P18" s="60">
        <f t="shared" si="1"/>
        <v>7.699999999999999</v>
      </c>
      <c r="Q18" s="43">
        <v>12</v>
      </c>
      <c r="R18" s="1">
        <v>13</v>
      </c>
      <c r="S18" s="2" t="s">
        <v>18</v>
      </c>
      <c r="T18" s="2" t="s">
        <v>19</v>
      </c>
      <c r="U18" s="2"/>
      <c r="V18" s="35">
        <v>8</v>
      </c>
      <c r="W18" s="35">
        <v>7</v>
      </c>
      <c r="X18" s="35">
        <v>7</v>
      </c>
      <c r="Y18" s="34">
        <f t="shared" si="2"/>
        <v>7.1499999999999995</v>
      </c>
      <c r="Z18" s="35">
        <v>6</v>
      </c>
      <c r="AA18" s="35">
        <v>7</v>
      </c>
      <c r="AB18" s="35">
        <v>7</v>
      </c>
      <c r="AC18" s="35">
        <v>7</v>
      </c>
      <c r="AD18" s="60">
        <f t="shared" si="3"/>
        <v>6.8999999999999995</v>
      </c>
      <c r="AE18" s="43">
        <v>12</v>
      </c>
      <c r="AF18" s="1">
        <v>13</v>
      </c>
      <c r="AG18" s="2" t="s">
        <v>18</v>
      </c>
      <c r="AH18" s="2" t="s">
        <v>19</v>
      </c>
      <c r="AI18" s="2"/>
      <c r="AJ18" s="35">
        <v>7</v>
      </c>
      <c r="AK18" s="35">
        <v>7</v>
      </c>
      <c r="AL18" s="35">
        <v>7</v>
      </c>
      <c r="AM18" s="35">
        <v>7</v>
      </c>
      <c r="AN18" s="34">
        <f t="shared" si="4"/>
        <v>7</v>
      </c>
      <c r="AO18" s="35">
        <v>6</v>
      </c>
      <c r="AP18" s="35">
        <v>6</v>
      </c>
      <c r="AQ18" s="35">
        <v>7</v>
      </c>
      <c r="AR18" s="35">
        <v>5</v>
      </c>
      <c r="AS18" s="60">
        <f t="shared" si="5"/>
        <v>5.4</v>
      </c>
      <c r="AT18" s="43">
        <v>12</v>
      </c>
      <c r="AU18" s="1">
        <v>13</v>
      </c>
      <c r="AV18" s="2" t="s">
        <v>18</v>
      </c>
      <c r="AW18" s="2" t="s">
        <v>19</v>
      </c>
      <c r="AX18" s="2"/>
      <c r="AY18" s="35">
        <v>5</v>
      </c>
      <c r="AZ18" s="35">
        <v>6</v>
      </c>
      <c r="BA18" s="35">
        <v>6</v>
      </c>
      <c r="BB18" s="35">
        <v>6</v>
      </c>
      <c r="BC18" s="35">
        <v>6</v>
      </c>
      <c r="BD18" s="34">
        <f t="shared" si="6"/>
        <v>5.924999999999999</v>
      </c>
      <c r="BE18" s="35">
        <v>6</v>
      </c>
      <c r="BF18" s="35">
        <v>8</v>
      </c>
      <c r="BG18" s="35">
        <v>7</v>
      </c>
      <c r="BH18" s="35">
        <v>8</v>
      </c>
      <c r="BI18" s="60">
        <f t="shared" si="7"/>
        <v>7.699999999999999</v>
      </c>
      <c r="BJ18" s="43">
        <v>12</v>
      </c>
      <c r="BK18" s="1">
        <v>13</v>
      </c>
      <c r="BL18" s="2" t="s">
        <v>18</v>
      </c>
      <c r="BM18" s="2" t="s">
        <v>19</v>
      </c>
      <c r="BN18" s="2"/>
      <c r="BO18" s="35"/>
      <c r="BP18" s="35"/>
      <c r="BQ18" s="35"/>
      <c r="BR18" s="34">
        <f t="shared" si="8"/>
        <v>0</v>
      </c>
      <c r="BS18" s="56">
        <f t="shared" si="9"/>
        <v>6.83</v>
      </c>
      <c r="BT18" s="57" t="str">
        <f t="shared" si="10"/>
        <v>TB Kh¸</v>
      </c>
      <c r="BU18" s="15"/>
    </row>
    <row r="19" spans="1:73" ht="12.75">
      <c r="A19" s="43">
        <v>13</v>
      </c>
      <c r="B19" s="1">
        <v>14</v>
      </c>
      <c r="C19" s="2" t="s">
        <v>20</v>
      </c>
      <c r="D19" s="2" t="s">
        <v>21</v>
      </c>
      <c r="E19" s="2"/>
      <c r="F19" s="2">
        <v>7</v>
      </c>
      <c r="G19" s="2">
        <v>8</v>
      </c>
      <c r="H19" s="2">
        <v>9</v>
      </c>
      <c r="I19" s="33">
        <v>7</v>
      </c>
      <c r="J19" s="34">
        <f t="shared" si="0"/>
        <v>7.299999999999999</v>
      </c>
      <c r="K19" s="35">
        <v>7</v>
      </c>
      <c r="L19" s="35">
        <v>6</v>
      </c>
      <c r="M19" s="35">
        <v>7</v>
      </c>
      <c r="N19" s="35">
        <v>7</v>
      </c>
      <c r="O19" s="12">
        <v>6</v>
      </c>
      <c r="P19" s="60">
        <f t="shared" si="1"/>
        <v>6.225</v>
      </c>
      <c r="Q19" s="43">
        <v>13</v>
      </c>
      <c r="R19" s="1">
        <v>14</v>
      </c>
      <c r="S19" s="2" t="s">
        <v>20</v>
      </c>
      <c r="T19" s="2" t="s">
        <v>21</v>
      </c>
      <c r="U19" s="2"/>
      <c r="V19" s="35">
        <v>7</v>
      </c>
      <c r="W19" s="35">
        <v>7</v>
      </c>
      <c r="X19" s="35">
        <v>8</v>
      </c>
      <c r="Y19" s="34">
        <f t="shared" si="2"/>
        <v>7.699999999999999</v>
      </c>
      <c r="Z19" s="35">
        <v>6</v>
      </c>
      <c r="AA19" s="35">
        <v>8</v>
      </c>
      <c r="AB19" s="35">
        <v>7</v>
      </c>
      <c r="AC19" s="35">
        <v>6</v>
      </c>
      <c r="AD19" s="60">
        <f t="shared" si="3"/>
        <v>6.299999999999999</v>
      </c>
      <c r="AE19" s="43">
        <v>13</v>
      </c>
      <c r="AF19" s="1">
        <v>14</v>
      </c>
      <c r="AG19" s="2" t="s">
        <v>20</v>
      </c>
      <c r="AH19" s="2" t="s">
        <v>21</v>
      </c>
      <c r="AI19" s="2"/>
      <c r="AJ19" s="35">
        <v>7</v>
      </c>
      <c r="AK19" s="35">
        <v>8</v>
      </c>
      <c r="AL19" s="35">
        <v>6</v>
      </c>
      <c r="AM19" s="35">
        <v>7</v>
      </c>
      <c r="AN19" s="34">
        <f t="shared" si="4"/>
        <v>7</v>
      </c>
      <c r="AO19" s="35">
        <v>4</v>
      </c>
      <c r="AP19" s="35">
        <v>6</v>
      </c>
      <c r="AQ19" s="35">
        <v>7</v>
      </c>
      <c r="AR19" s="35">
        <v>5</v>
      </c>
      <c r="AS19" s="60">
        <f t="shared" si="5"/>
        <v>5.2</v>
      </c>
      <c r="AT19" s="43">
        <v>13</v>
      </c>
      <c r="AU19" s="1">
        <v>14</v>
      </c>
      <c r="AV19" s="2" t="s">
        <v>20</v>
      </c>
      <c r="AW19" s="2" t="s">
        <v>21</v>
      </c>
      <c r="AX19" s="2"/>
      <c r="AY19" s="35">
        <v>5</v>
      </c>
      <c r="AZ19" s="35">
        <v>7</v>
      </c>
      <c r="BA19" s="35">
        <v>5</v>
      </c>
      <c r="BB19" s="35">
        <v>6</v>
      </c>
      <c r="BC19" s="35">
        <v>5</v>
      </c>
      <c r="BD19" s="34">
        <f t="shared" si="6"/>
        <v>5.225</v>
      </c>
      <c r="BE19" s="35">
        <v>6</v>
      </c>
      <c r="BF19" s="35">
        <v>7</v>
      </c>
      <c r="BG19" s="35">
        <v>7</v>
      </c>
      <c r="BH19" s="35">
        <v>7</v>
      </c>
      <c r="BI19" s="60">
        <f t="shared" si="7"/>
        <v>6.8999999999999995</v>
      </c>
      <c r="BJ19" s="43">
        <v>13</v>
      </c>
      <c r="BK19" s="1">
        <v>14</v>
      </c>
      <c r="BL19" s="2" t="s">
        <v>20</v>
      </c>
      <c r="BM19" s="2" t="s">
        <v>21</v>
      </c>
      <c r="BN19" s="2"/>
      <c r="BO19" s="35"/>
      <c r="BP19" s="35"/>
      <c r="BQ19" s="35"/>
      <c r="BR19" s="34">
        <f t="shared" si="8"/>
        <v>0</v>
      </c>
      <c r="BS19" s="56">
        <f t="shared" si="9"/>
        <v>6.37</v>
      </c>
      <c r="BT19" s="57" t="str">
        <f t="shared" si="10"/>
        <v>TB Kh¸</v>
      </c>
      <c r="BU19" s="15"/>
    </row>
    <row r="20" spans="1:73" ht="12.75">
      <c r="A20" s="43">
        <v>14</v>
      </c>
      <c r="B20" s="1">
        <v>15</v>
      </c>
      <c r="C20" s="2" t="s">
        <v>10</v>
      </c>
      <c r="D20" s="2" t="s">
        <v>22</v>
      </c>
      <c r="E20" s="2"/>
      <c r="F20" s="2">
        <v>7</v>
      </c>
      <c r="G20" s="2">
        <v>6</v>
      </c>
      <c r="H20" s="2">
        <v>7</v>
      </c>
      <c r="I20" s="33">
        <v>9</v>
      </c>
      <c r="J20" s="34">
        <f t="shared" si="0"/>
        <v>8.3</v>
      </c>
      <c r="K20" s="35">
        <v>8</v>
      </c>
      <c r="L20" s="35">
        <v>6</v>
      </c>
      <c r="M20" s="35">
        <v>8</v>
      </c>
      <c r="N20" s="35">
        <v>7</v>
      </c>
      <c r="O20" s="12">
        <v>8</v>
      </c>
      <c r="P20" s="60">
        <f t="shared" si="1"/>
        <v>7.7749999999999995</v>
      </c>
      <c r="Q20" s="43">
        <v>14</v>
      </c>
      <c r="R20" s="1">
        <v>15</v>
      </c>
      <c r="S20" s="2" t="s">
        <v>10</v>
      </c>
      <c r="T20" s="2" t="s">
        <v>22</v>
      </c>
      <c r="U20" s="2"/>
      <c r="V20" s="35">
        <v>7</v>
      </c>
      <c r="W20" s="35">
        <v>7</v>
      </c>
      <c r="X20" s="35">
        <v>8</v>
      </c>
      <c r="Y20" s="34">
        <f t="shared" si="2"/>
        <v>7.699999999999999</v>
      </c>
      <c r="Z20" s="35">
        <v>6</v>
      </c>
      <c r="AA20" s="35">
        <v>7</v>
      </c>
      <c r="AB20" s="35">
        <v>8</v>
      </c>
      <c r="AC20" s="35">
        <v>6</v>
      </c>
      <c r="AD20" s="60">
        <f t="shared" si="3"/>
        <v>6.299999999999999</v>
      </c>
      <c r="AE20" s="43">
        <v>14</v>
      </c>
      <c r="AF20" s="1">
        <v>15</v>
      </c>
      <c r="AG20" s="2" t="s">
        <v>10</v>
      </c>
      <c r="AH20" s="2" t="s">
        <v>22</v>
      </c>
      <c r="AI20" s="2"/>
      <c r="AJ20" s="35">
        <v>7</v>
      </c>
      <c r="AK20" s="35">
        <v>8</v>
      </c>
      <c r="AL20" s="35">
        <v>7</v>
      </c>
      <c r="AM20" s="35">
        <v>7</v>
      </c>
      <c r="AN20" s="34">
        <f t="shared" si="4"/>
        <v>7.1</v>
      </c>
      <c r="AO20" s="35">
        <v>6</v>
      </c>
      <c r="AP20" s="35">
        <v>7</v>
      </c>
      <c r="AQ20" s="35">
        <v>7</v>
      </c>
      <c r="AR20" s="35">
        <v>5</v>
      </c>
      <c r="AS20" s="60">
        <f t="shared" si="5"/>
        <v>5.5</v>
      </c>
      <c r="AT20" s="43">
        <v>14</v>
      </c>
      <c r="AU20" s="1">
        <v>15</v>
      </c>
      <c r="AV20" s="2" t="s">
        <v>10</v>
      </c>
      <c r="AW20" s="2" t="s">
        <v>22</v>
      </c>
      <c r="AX20" s="2"/>
      <c r="AY20" s="35">
        <v>6</v>
      </c>
      <c r="AZ20" s="35">
        <v>7</v>
      </c>
      <c r="BA20" s="35">
        <v>6</v>
      </c>
      <c r="BB20" s="35">
        <v>6</v>
      </c>
      <c r="BC20" s="35">
        <v>5</v>
      </c>
      <c r="BD20" s="34">
        <f t="shared" si="6"/>
        <v>5.375</v>
      </c>
      <c r="BE20" s="35">
        <v>7</v>
      </c>
      <c r="BF20" s="35">
        <v>7</v>
      </c>
      <c r="BG20" s="35">
        <v>7</v>
      </c>
      <c r="BH20" s="35">
        <v>8</v>
      </c>
      <c r="BI20" s="60">
        <f t="shared" si="7"/>
        <v>7.699999999999999</v>
      </c>
      <c r="BJ20" s="43">
        <v>14</v>
      </c>
      <c r="BK20" s="1">
        <v>15</v>
      </c>
      <c r="BL20" s="2" t="s">
        <v>10</v>
      </c>
      <c r="BM20" s="2" t="s">
        <v>22</v>
      </c>
      <c r="BN20" s="2"/>
      <c r="BO20" s="35"/>
      <c r="BP20" s="35"/>
      <c r="BQ20" s="35"/>
      <c r="BR20" s="34">
        <f t="shared" si="8"/>
        <v>0</v>
      </c>
      <c r="BS20" s="56">
        <f t="shared" si="9"/>
        <v>6.91</v>
      </c>
      <c r="BT20" s="57" t="str">
        <f t="shared" si="10"/>
        <v>TB Kh¸</v>
      </c>
      <c r="BU20" s="15"/>
    </row>
    <row r="21" spans="1:73" ht="12.75">
      <c r="A21" s="43">
        <v>15</v>
      </c>
      <c r="B21" s="1">
        <v>17</v>
      </c>
      <c r="C21" s="2" t="s">
        <v>24</v>
      </c>
      <c r="D21" s="2" t="s">
        <v>25</v>
      </c>
      <c r="E21" s="2"/>
      <c r="F21" s="2">
        <v>7</v>
      </c>
      <c r="G21" s="2">
        <v>8</v>
      </c>
      <c r="H21" s="2">
        <v>9</v>
      </c>
      <c r="I21" s="33">
        <v>7</v>
      </c>
      <c r="J21" s="34">
        <f t="shared" si="0"/>
        <v>7.299999999999999</v>
      </c>
      <c r="K21" s="35">
        <v>7</v>
      </c>
      <c r="L21" s="35">
        <v>8</v>
      </c>
      <c r="M21" s="35">
        <v>6</v>
      </c>
      <c r="N21" s="35">
        <v>8</v>
      </c>
      <c r="O21" s="12">
        <v>6</v>
      </c>
      <c r="P21" s="60">
        <f t="shared" si="1"/>
        <v>6.374999999999999</v>
      </c>
      <c r="Q21" s="43">
        <v>15</v>
      </c>
      <c r="R21" s="1">
        <v>17</v>
      </c>
      <c r="S21" s="2" t="s">
        <v>24</v>
      </c>
      <c r="T21" s="2" t="s">
        <v>25</v>
      </c>
      <c r="U21" s="2"/>
      <c r="V21" s="35">
        <v>8</v>
      </c>
      <c r="W21" s="35">
        <v>7</v>
      </c>
      <c r="X21" s="35">
        <v>8</v>
      </c>
      <c r="Y21" s="34">
        <f t="shared" si="2"/>
        <v>7.85</v>
      </c>
      <c r="Z21" s="35">
        <v>7</v>
      </c>
      <c r="AA21" s="35">
        <v>8</v>
      </c>
      <c r="AB21" s="35">
        <v>8</v>
      </c>
      <c r="AC21" s="35">
        <v>8</v>
      </c>
      <c r="AD21" s="60">
        <f t="shared" si="3"/>
        <v>7.8999999999999995</v>
      </c>
      <c r="AE21" s="43">
        <v>15</v>
      </c>
      <c r="AF21" s="1">
        <v>17</v>
      </c>
      <c r="AG21" s="2" t="s">
        <v>24</v>
      </c>
      <c r="AH21" s="2" t="s">
        <v>25</v>
      </c>
      <c r="AI21" s="2"/>
      <c r="AJ21" s="35">
        <v>7</v>
      </c>
      <c r="AK21" s="35">
        <v>8</v>
      </c>
      <c r="AL21" s="35">
        <v>8</v>
      </c>
      <c r="AM21" s="35">
        <v>8</v>
      </c>
      <c r="AN21" s="34">
        <f t="shared" si="4"/>
        <v>7.8999999999999995</v>
      </c>
      <c r="AO21" s="35">
        <v>6</v>
      </c>
      <c r="AP21" s="35">
        <v>8</v>
      </c>
      <c r="AQ21" s="35">
        <v>8</v>
      </c>
      <c r="AR21" s="35">
        <v>9</v>
      </c>
      <c r="AS21" s="60">
        <f t="shared" si="5"/>
        <v>8.5</v>
      </c>
      <c r="AT21" s="43">
        <v>15</v>
      </c>
      <c r="AU21" s="1">
        <v>17</v>
      </c>
      <c r="AV21" s="2" t="s">
        <v>24</v>
      </c>
      <c r="AW21" s="2" t="s">
        <v>25</v>
      </c>
      <c r="AX21" s="2"/>
      <c r="AY21" s="35">
        <v>6</v>
      </c>
      <c r="AZ21" s="35">
        <v>6</v>
      </c>
      <c r="BA21" s="35">
        <v>7</v>
      </c>
      <c r="BB21" s="35">
        <v>6</v>
      </c>
      <c r="BC21" s="35">
        <v>7</v>
      </c>
      <c r="BD21" s="34">
        <f t="shared" si="6"/>
        <v>6.7749999999999995</v>
      </c>
      <c r="BE21" s="35">
        <v>8</v>
      </c>
      <c r="BF21" s="35">
        <v>8</v>
      </c>
      <c r="BG21" s="35">
        <v>7</v>
      </c>
      <c r="BH21" s="35">
        <v>9</v>
      </c>
      <c r="BI21" s="60">
        <f t="shared" si="7"/>
        <v>8.6</v>
      </c>
      <c r="BJ21" s="43">
        <v>15</v>
      </c>
      <c r="BK21" s="1">
        <v>17</v>
      </c>
      <c r="BL21" s="2" t="s">
        <v>24</v>
      </c>
      <c r="BM21" s="2" t="s">
        <v>25</v>
      </c>
      <c r="BN21" s="2"/>
      <c r="BO21" s="35"/>
      <c r="BP21" s="35"/>
      <c r="BQ21" s="35"/>
      <c r="BR21" s="34">
        <f t="shared" si="8"/>
        <v>0</v>
      </c>
      <c r="BS21" s="56">
        <f t="shared" si="9"/>
        <v>7.56</v>
      </c>
      <c r="BT21" s="57" t="str">
        <f t="shared" si="10"/>
        <v>Kh¸</v>
      </c>
      <c r="BU21" s="15"/>
    </row>
    <row r="22" spans="1:73" ht="12.75">
      <c r="A22" s="43">
        <v>16</v>
      </c>
      <c r="B22" s="1">
        <v>18</v>
      </c>
      <c r="C22" s="2" t="s">
        <v>27</v>
      </c>
      <c r="D22" s="2" t="s">
        <v>26</v>
      </c>
      <c r="E22" s="2"/>
      <c r="F22" s="2">
        <v>8</v>
      </c>
      <c r="G22" s="2">
        <v>7</v>
      </c>
      <c r="H22" s="2">
        <v>7</v>
      </c>
      <c r="I22" s="33">
        <v>8</v>
      </c>
      <c r="J22" s="34">
        <f t="shared" si="0"/>
        <v>7.799999999999999</v>
      </c>
      <c r="K22" s="35">
        <v>8</v>
      </c>
      <c r="L22" s="35">
        <v>7</v>
      </c>
      <c r="M22" s="35">
        <v>8</v>
      </c>
      <c r="N22" s="35">
        <v>7</v>
      </c>
      <c r="O22" s="12">
        <v>8</v>
      </c>
      <c r="P22" s="60">
        <f t="shared" si="1"/>
        <v>7.85</v>
      </c>
      <c r="Q22" s="43">
        <v>16</v>
      </c>
      <c r="R22" s="1">
        <v>18</v>
      </c>
      <c r="S22" s="2" t="s">
        <v>27</v>
      </c>
      <c r="T22" s="2" t="s">
        <v>26</v>
      </c>
      <c r="U22" s="2"/>
      <c r="V22" s="35">
        <v>7</v>
      </c>
      <c r="W22" s="35">
        <v>7</v>
      </c>
      <c r="X22" s="35">
        <v>7</v>
      </c>
      <c r="Y22" s="34">
        <f t="shared" si="2"/>
        <v>7</v>
      </c>
      <c r="Z22" s="35">
        <v>6</v>
      </c>
      <c r="AA22" s="35">
        <v>7</v>
      </c>
      <c r="AB22" s="35">
        <v>8</v>
      </c>
      <c r="AC22" s="35">
        <v>7</v>
      </c>
      <c r="AD22" s="60">
        <f t="shared" si="3"/>
        <v>7</v>
      </c>
      <c r="AE22" s="43">
        <v>16</v>
      </c>
      <c r="AF22" s="1">
        <v>18</v>
      </c>
      <c r="AG22" s="2" t="s">
        <v>27</v>
      </c>
      <c r="AH22" s="2" t="s">
        <v>26</v>
      </c>
      <c r="AI22" s="2"/>
      <c r="AJ22" s="35">
        <v>7</v>
      </c>
      <c r="AK22" s="35">
        <v>8</v>
      </c>
      <c r="AL22" s="35">
        <v>8</v>
      </c>
      <c r="AM22" s="35">
        <v>7</v>
      </c>
      <c r="AN22" s="34">
        <f t="shared" si="4"/>
        <v>7.199999999999999</v>
      </c>
      <c r="AO22" s="35">
        <v>6</v>
      </c>
      <c r="AP22" s="35">
        <v>7</v>
      </c>
      <c r="AQ22" s="35">
        <v>8</v>
      </c>
      <c r="AR22" s="35">
        <v>7</v>
      </c>
      <c r="AS22" s="60">
        <f t="shared" si="5"/>
        <v>7</v>
      </c>
      <c r="AT22" s="43">
        <v>16</v>
      </c>
      <c r="AU22" s="1">
        <v>18</v>
      </c>
      <c r="AV22" s="2" t="s">
        <v>27</v>
      </c>
      <c r="AW22" s="2" t="s">
        <v>26</v>
      </c>
      <c r="AX22" s="2"/>
      <c r="AY22" s="35">
        <v>6</v>
      </c>
      <c r="AZ22" s="35">
        <v>7</v>
      </c>
      <c r="BA22" s="35">
        <v>7</v>
      </c>
      <c r="BB22" s="35">
        <v>7</v>
      </c>
      <c r="BC22" s="35">
        <v>7</v>
      </c>
      <c r="BD22" s="34">
        <f t="shared" si="6"/>
        <v>6.924999999999999</v>
      </c>
      <c r="BE22" s="35">
        <v>8</v>
      </c>
      <c r="BF22" s="35">
        <v>7</v>
      </c>
      <c r="BG22" s="35">
        <v>7</v>
      </c>
      <c r="BH22" s="35">
        <v>9</v>
      </c>
      <c r="BI22" s="60">
        <f t="shared" si="7"/>
        <v>8.5</v>
      </c>
      <c r="BJ22" s="43">
        <v>16</v>
      </c>
      <c r="BK22" s="1">
        <v>18</v>
      </c>
      <c r="BL22" s="2" t="s">
        <v>27</v>
      </c>
      <c r="BM22" s="2" t="s">
        <v>26</v>
      </c>
      <c r="BN22" s="2"/>
      <c r="BO22" s="35"/>
      <c r="BP22" s="35"/>
      <c r="BQ22" s="35"/>
      <c r="BR22" s="34">
        <f t="shared" si="8"/>
        <v>0</v>
      </c>
      <c r="BS22" s="56">
        <f t="shared" si="9"/>
        <v>7.42</v>
      </c>
      <c r="BT22" s="57" t="str">
        <f t="shared" si="10"/>
        <v>Kh¸</v>
      </c>
      <c r="BU22" s="15"/>
    </row>
    <row r="23" spans="1:73" ht="12.75" customHeight="1">
      <c r="A23" s="43">
        <v>17</v>
      </c>
      <c r="B23" s="1">
        <v>19</v>
      </c>
      <c r="C23" s="2" t="s">
        <v>28</v>
      </c>
      <c r="D23" s="2" t="s">
        <v>26</v>
      </c>
      <c r="E23" s="2"/>
      <c r="F23" s="2">
        <v>9</v>
      </c>
      <c r="G23" s="2">
        <v>6</v>
      </c>
      <c r="H23" s="2">
        <v>7</v>
      </c>
      <c r="I23" s="33">
        <v>8</v>
      </c>
      <c r="J23" s="34">
        <f t="shared" si="0"/>
        <v>7.799999999999999</v>
      </c>
      <c r="K23" s="35">
        <v>7</v>
      </c>
      <c r="L23" s="35">
        <v>8</v>
      </c>
      <c r="M23" s="35">
        <v>8</v>
      </c>
      <c r="N23" s="35">
        <v>7</v>
      </c>
      <c r="O23" s="12">
        <v>8</v>
      </c>
      <c r="P23" s="60">
        <f t="shared" si="1"/>
        <v>7.85</v>
      </c>
      <c r="Q23" s="43">
        <v>17</v>
      </c>
      <c r="R23" s="1">
        <v>19</v>
      </c>
      <c r="S23" s="2" t="s">
        <v>28</v>
      </c>
      <c r="T23" s="2" t="s">
        <v>26</v>
      </c>
      <c r="U23" s="2"/>
      <c r="V23" s="35">
        <v>7</v>
      </c>
      <c r="W23" s="35">
        <v>7</v>
      </c>
      <c r="X23" s="35">
        <v>8</v>
      </c>
      <c r="Y23" s="34">
        <f t="shared" si="2"/>
        <v>7.699999999999999</v>
      </c>
      <c r="Z23" s="35">
        <v>7</v>
      </c>
      <c r="AA23" s="35">
        <v>8</v>
      </c>
      <c r="AB23" s="35">
        <v>8</v>
      </c>
      <c r="AC23" s="35">
        <v>8</v>
      </c>
      <c r="AD23" s="60">
        <f t="shared" si="3"/>
        <v>7.8999999999999995</v>
      </c>
      <c r="AE23" s="43">
        <v>17</v>
      </c>
      <c r="AF23" s="1">
        <v>19</v>
      </c>
      <c r="AG23" s="2" t="s">
        <v>28</v>
      </c>
      <c r="AH23" s="2" t="s">
        <v>26</v>
      </c>
      <c r="AI23" s="2"/>
      <c r="AJ23" s="35">
        <v>7</v>
      </c>
      <c r="AK23" s="35">
        <v>8</v>
      </c>
      <c r="AL23" s="35">
        <v>7</v>
      </c>
      <c r="AM23" s="35">
        <v>9</v>
      </c>
      <c r="AN23" s="34">
        <f t="shared" si="4"/>
        <v>8.5</v>
      </c>
      <c r="AO23" s="35">
        <v>6</v>
      </c>
      <c r="AP23" s="35">
        <v>8</v>
      </c>
      <c r="AQ23" s="35">
        <v>8</v>
      </c>
      <c r="AR23" s="35">
        <v>8</v>
      </c>
      <c r="AS23" s="60">
        <f t="shared" si="5"/>
        <v>7.799999999999999</v>
      </c>
      <c r="AT23" s="43">
        <v>17</v>
      </c>
      <c r="AU23" s="1">
        <v>19</v>
      </c>
      <c r="AV23" s="2" t="s">
        <v>28</v>
      </c>
      <c r="AW23" s="2" t="s">
        <v>26</v>
      </c>
      <c r="AX23" s="2"/>
      <c r="AY23" s="35">
        <v>6</v>
      </c>
      <c r="AZ23" s="35">
        <v>5</v>
      </c>
      <c r="BA23" s="35">
        <v>6</v>
      </c>
      <c r="BB23" s="35">
        <v>7</v>
      </c>
      <c r="BC23" s="35">
        <v>7</v>
      </c>
      <c r="BD23" s="34">
        <f t="shared" si="6"/>
        <v>6.699999999999999</v>
      </c>
      <c r="BE23" s="35">
        <v>8</v>
      </c>
      <c r="BF23" s="35">
        <v>8</v>
      </c>
      <c r="BG23" s="35">
        <v>7</v>
      </c>
      <c r="BH23" s="35">
        <v>9</v>
      </c>
      <c r="BI23" s="60">
        <f t="shared" si="7"/>
        <v>8.6</v>
      </c>
      <c r="BJ23" s="43">
        <v>17</v>
      </c>
      <c r="BK23" s="1">
        <v>19</v>
      </c>
      <c r="BL23" s="2" t="s">
        <v>28</v>
      </c>
      <c r="BM23" s="2" t="s">
        <v>26</v>
      </c>
      <c r="BN23" s="2"/>
      <c r="BO23" s="35"/>
      <c r="BP23" s="35"/>
      <c r="BQ23" s="35"/>
      <c r="BR23" s="34">
        <f t="shared" si="8"/>
        <v>0</v>
      </c>
      <c r="BS23" s="56">
        <f t="shared" si="9"/>
        <v>7.82</v>
      </c>
      <c r="BT23" s="57" t="str">
        <f t="shared" si="10"/>
        <v>Kh¸</v>
      </c>
      <c r="BU23" s="15"/>
    </row>
    <row r="24" spans="1:73" ht="12.75">
      <c r="A24" s="43">
        <v>18</v>
      </c>
      <c r="B24" s="1">
        <v>20</v>
      </c>
      <c r="C24" s="2" t="s">
        <v>29</v>
      </c>
      <c r="D24" s="2" t="s">
        <v>30</v>
      </c>
      <c r="E24" s="2"/>
      <c r="F24" s="2">
        <v>8</v>
      </c>
      <c r="G24" s="2">
        <v>7</v>
      </c>
      <c r="H24" s="2">
        <v>7</v>
      </c>
      <c r="I24" s="33">
        <v>9</v>
      </c>
      <c r="J24" s="34">
        <f t="shared" si="0"/>
        <v>8.5</v>
      </c>
      <c r="K24" s="35">
        <v>7</v>
      </c>
      <c r="L24" s="35">
        <v>6</v>
      </c>
      <c r="M24" s="35">
        <v>8</v>
      </c>
      <c r="N24" s="35">
        <v>6</v>
      </c>
      <c r="O24" s="12">
        <v>7</v>
      </c>
      <c r="P24" s="60">
        <f t="shared" si="1"/>
        <v>6.924999999999999</v>
      </c>
      <c r="Q24" s="43">
        <v>18</v>
      </c>
      <c r="R24" s="1">
        <v>20</v>
      </c>
      <c r="S24" s="2" t="s">
        <v>29</v>
      </c>
      <c r="T24" s="2" t="s">
        <v>30</v>
      </c>
      <c r="U24" s="2"/>
      <c r="V24" s="35">
        <v>7</v>
      </c>
      <c r="W24" s="35">
        <v>7</v>
      </c>
      <c r="X24" s="35">
        <v>5</v>
      </c>
      <c r="Y24" s="34">
        <f t="shared" si="2"/>
        <v>5.6</v>
      </c>
      <c r="Z24" s="35">
        <v>7</v>
      </c>
      <c r="AA24" s="35">
        <v>7</v>
      </c>
      <c r="AB24" s="35">
        <v>6</v>
      </c>
      <c r="AC24" s="35">
        <v>8</v>
      </c>
      <c r="AD24" s="60">
        <f t="shared" si="3"/>
        <v>7.6</v>
      </c>
      <c r="AE24" s="43">
        <v>18</v>
      </c>
      <c r="AF24" s="1">
        <v>20</v>
      </c>
      <c r="AG24" s="2" t="s">
        <v>29</v>
      </c>
      <c r="AH24" s="2" t="s">
        <v>30</v>
      </c>
      <c r="AI24" s="2"/>
      <c r="AJ24" s="35">
        <v>7</v>
      </c>
      <c r="AK24" s="35">
        <v>7</v>
      </c>
      <c r="AL24" s="35">
        <v>7</v>
      </c>
      <c r="AM24" s="35">
        <v>6</v>
      </c>
      <c r="AN24" s="34">
        <f t="shared" si="4"/>
        <v>6.299999999999999</v>
      </c>
      <c r="AO24" s="35">
        <v>5</v>
      </c>
      <c r="AP24" s="35">
        <v>7</v>
      </c>
      <c r="AQ24" s="35">
        <v>8</v>
      </c>
      <c r="AR24" s="35">
        <v>5</v>
      </c>
      <c r="AS24" s="60">
        <f t="shared" si="5"/>
        <v>5.5</v>
      </c>
      <c r="AT24" s="43">
        <v>18</v>
      </c>
      <c r="AU24" s="1">
        <v>20</v>
      </c>
      <c r="AV24" s="2" t="s">
        <v>29</v>
      </c>
      <c r="AW24" s="2" t="s">
        <v>30</v>
      </c>
      <c r="AX24" s="2"/>
      <c r="AY24" s="35">
        <v>6</v>
      </c>
      <c r="AZ24" s="35">
        <v>6</v>
      </c>
      <c r="BA24" s="35">
        <v>7</v>
      </c>
      <c r="BB24" s="35">
        <v>7</v>
      </c>
      <c r="BC24" s="35">
        <v>5</v>
      </c>
      <c r="BD24" s="34">
        <f t="shared" si="6"/>
        <v>5.45</v>
      </c>
      <c r="BE24" s="35">
        <v>7</v>
      </c>
      <c r="BF24" s="35">
        <v>7</v>
      </c>
      <c r="BG24" s="35">
        <v>7</v>
      </c>
      <c r="BH24" s="35">
        <v>7</v>
      </c>
      <c r="BI24" s="60">
        <f t="shared" si="7"/>
        <v>7</v>
      </c>
      <c r="BJ24" s="43">
        <v>18</v>
      </c>
      <c r="BK24" s="1">
        <v>20</v>
      </c>
      <c r="BL24" s="2" t="s">
        <v>29</v>
      </c>
      <c r="BM24" s="2" t="s">
        <v>30</v>
      </c>
      <c r="BN24" s="2"/>
      <c r="BO24" s="35"/>
      <c r="BP24" s="35"/>
      <c r="BQ24" s="35"/>
      <c r="BR24" s="34">
        <f t="shared" si="8"/>
        <v>0</v>
      </c>
      <c r="BS24" s="56">
        <f t="shared" si="9"/>
        <v>6.62</v>
      </c>
      <c r="BT24" s="57" t="str">
        <f t="shared" si="10"/>
        <v>TB Kh¸</v>
      </c>
      <c r="BU24" s="15"/>
    </row>
    <row r="25" spans="1:73" ht="12.75">
      <c r="A25" s="43">
        <v>19</v>
      </c>
      <c r="B25" s="1">
        <v>21</v>
      </c>
      <c r="C25" s="2" t="s">
        <v>9</v>
      </c>
      <c r="D25" s="2" t="s">
        <v>31</v>
      </c>
      <c r="E25" s="2"/>
      <c r="F25" s="2">
        <v>8</v>
      </c>
      <c r="G25" s="2">
        <v>7</v>
      </c>
      <c r="H25" s="2">
        <v>7</v>
      </c>
      <c r="I25" s="33">
        <v>8</v>
      </c>
      <c r="J25" s="34">
        <f t="shared" si="0"/>
        <v>7.799999999999999</v>
      </c>
      <c r="K25" s="35">
        <v>8</v>
      </c>
      <c r="L25" s="35">
        <v>6</v>
      </c>
      <c r="M25" s="35">
        <v>8</v>
      </c>
      <c r="N25" s="35">
        <v>7</v>
      </c>
      <c r="O25" s="12">
        <v>8</v>
      </c>
      <c r="P25" s="60">
        <f t="shared" si="1"/>
        <v>7.7749999999999995</v>
      </c>
      <c r="Q25" s="43">
        <v>19</v>
      </c>
      <c r="R25" s="1">
        <v>21</v>
      </c>
      <c r="S25" s="2" t="s">
        <v>9</v>
      </c>
      <c r="T25" s="2" t="s">
        <v>31</v>
      </c>
      <c r="U25" s="2"/>
      <c r="V25" s="35">
        <v>7</v>
      </c>
      <c r="W25" s="35">
        <v>7</v>
      </c>
      <c r="X25" s="35">
        <v>8</v>
      </c>
      <c r="Y25" s="34">
        <f t="shared" si="2"/>
        <v>7.699999999999999</v>
      </c>
      <c r="Z25" s="35">
        <v>6</v>
      </c>
      <c r="AA25" s="35">
        <v>8</v>
      </c>
      <c r="AB25" s="35">
        <v>7</v>
      </c>
      <c r="AC25" s="35">
        <v>7</v>
      </c>
      <c r="AD25" s="60">
        <f t="shared" si="3"/>
        <v>7</v>
      </c>
      <c r="AE25" s="43">
        <v>19</v>
      </c>
      <c r="AF25" s="1">
        <v>21</v>
      </c>
      <c r="AG25" s="2" t="s">
        <v>9</v>
      </c>
      <c r="AH25" s="2" t="s">
        <v>31</v>
      </c>
      <c r="AI25" s="2"/>
      <c r="AJ25" s="35">
        <v>7</v>
      </c>
      <c r="AK25" s="35">
        <v>8</v>
      </c>
      <c r="AL25" s="35">
        <v>7</v>
      </c>
      <c r="AM25" s="35">
        <v>7</v>
      </c>
      <c r="AN25" s="34">
        <f t="shared" si="4"/>
        <v>7.1</v>
      </c>
      <c r="AO25" s="35">
        <v>5</v>
      </c>
      <c r="AP25" s="35">
        <v>7</v>
      </c>
      <c r="AQ25" s="35">
        <v>7</v>
      </c>
      <c r="AR25" s="35">
        <v>6</v>
      </c>
      <c r="AS25" s="60">
        <f t="shared" si="5"/>
        <v>6.1</v>
      </c>
      <c r="AT25" s="43">
        <v>19</v>
      </c>
      <c r="AU25" s="1">
        <v>21</v>
      </c>
      <c r="AV25" s="2" t="s">
        <v>9</v>
      </c>
      <c r="AW25" s="2" t="s">
        <v>31</v>
      </c>
      <c r="AX25" s="2"/>
      <c r="AY25" s="35">
        <v>5</v>
      </c>
      <c r="AZ25" s="35">
        <v>6</v>
      </c>
      <c r="BA25" s="35">
        <v>6</v>
      </c>
      <c r="BB25" s="35">
        <v>7</v>
      </c>
      <c r="BC25" s="35">
        <v>6</v>
      </c>
      <c r="BD25" s="34">
        <f t="shared" si="6"/>
        <v>5.999999999999999</v>
      </c>
      <c r="BE25" s="35">
        <v>7</v>
      </c>
      <c r="BF25" s="35">
        <v>8</v>
      </c>
      <c r="BG25" s="35">
        <v>8</v>
      </c>
      <c r="BH25" s="35">
        <v>8</v>
      </c>
      <c r="BI25" s="60">
        <f t="shared" si="7"/>
        <v>7.8999999999999995</v>
      </c>
      <c r="BJ25" s="43">
        <v>19</v>
      </c>
      <c r="BK25" s="1">
        <v>21</v>
      </c>
      <c r="BL25" s="2" t="s">
        <v>9</v>
      </c>
      <c r="BM25" s="2" t="s">
        <v>31</v>
      </c>
      <c r="BN25" s="2"/>
      <c r="BO25" s="35"/>
      <c r="BP25" s="35"/>
      <c r="BQ25" s="35"/>
      <c r="BR25" s="34">
        <f t="shared" si="8"/>
        <v>0</v>
      </c>
      <c r="BS25" s="56">
        <f t="shared" si="9"/>
        <v>7.13</v>
      </c>
      <c r="BT25" s="57" t="str">
        <f t="shared" si="10"/>
        <v>Kh¸</v>
      </c>
      <c r="BU25" s="15"/>
    </row>
    <row r="26" spans="1:73" ht="12.75">
      <c r="A26" s="43">
        <v>20</v>
      </c>
      <c r="B26" s="1">
        <v>22</v>
      </c>
      <c r="C26" s="2" t="s">
        <v>32</v>
      </c>
      <c r="D26" s="2" t="s">
        <v>33</v>
      </c>
      <c r="E26" s="2"/>
      <c r="F26" s="2">
        <v>8</v>
      </c>
      <c r="G26" s="2">
        <v>7</v>
      </c>
      <c r="H26" s="2">
        <v>9</v>
      </c>
      <c r="I26" s="33">
        <v>9</v>
      </c>
      <c r="J26" s="34">
        <f t="shared" si="0"/>
        <v>8.7</v>
      </c>
      <c r="K26" s="35">
        <v>8</v>
      </c>
      <c r="L26" s="35">
        <v>8</v>
      </c>
      <c r="M26" s="35">
        <v>9</v>
      </c>
      <c r="N26" s="35">
        <v>8</v>
      </c>
      <c r="O26" s="12">
        <v>8</v>
      </c>
      <c r="P26" s="60">
        <f t="shared" si="1"/>
        <v>8.075</v>
      </c>
      <c r="Q26" s="43">
        <v>20</v>
      </c>
      <c r="R26" s="1">
        <v>22</v>
      </c>
      <c r="S26" s="2" t="s">
        <v>32</v>
      </c>
      <c r="T26" s="2" t="s">
        <v>33</v>
      </c>
      <c r="U26" s="2"/>
      <c r="V26" s="35">
        <v>8</v>
      </c>
      <c r="W26" s="35">
        <v>8</v>
      </c>
      <c r="X26" s="35">
        <v>10</v>
      </c>
      <c r="Y26" s="34">
        <f t="shared" si="2"/>
        <v>9.4</v>
      </c>
      <c r="Z26" s="35">
        <v>7</v>
      </c>
      <c r="AA26" s="35">
        <v>8</v>
      </c>
      <c r="AB26" s="35">
        <v>8</v>
      </c>
      <c r="AC26" s="35">
        <v>8</v>
      </c>
      <c r="AD26" s="60">
        <f t="shared" si="3"/>
        <v>7.8999999999999995</v>
      </c>
      <c r="AE26" s="43">
        <v>20</v>
      </c>
      <c r="AF26" s="1">
        <v>22</v>
      </c>
      <c r="AG26" s="2" t="s">
        <v>32</v>
      </c>
      <c r="AH26" s="2" t="s">
        <v>33</v>
      </c>
      <c r="AI26" s="2"/>
      <c r="AJ26" s="35">
        <v>8</v>
      </c>
      <c r="AK26" s="35">
        <v>8</v>
      </c>
      <c r="AL26" s="35">
        <v>8</v>
      </c>
      <c r="AM26" s="35">
        <v>8</v>
      </c>
      <c r="AN26" s="34">
        <f t="shared" si="4"/>
        <v>8</v>
      </c>
      <c r="AO26" s="35">
        <v>6</v>
      </c>
      <c r="AP26" s="35">
        <v>7</v>
      </c>
      <c r="AQ26" s="35">
        <v>7</v>
      </c>
      <c r="AR26" s="35">
        <v>8</v>
      </c>
      <c r="AS26" s="60">
        <f t="shared" si="5"/>
        <v>7.6</v>
      </c>
      <c r="AT26" s="43">
        <v>20</v>
      </c>
      <c r="AU26" s="1">
        <v>22</v>
      </c>
      <c r="AV26" s="2" t="s">
        <v>32</v>
      </c>
      <c r="AW26" s="2" t="s">
        <v>33</v>
      </c>
      <c r="AX26" s="2"/>
      <c r="AY26" s="35">
        <v>7</v>
      </c>
      <c r="AZ26" s="35">
        <v>6</v>
      </c>
      <c r="BA26" s="35">
        <v>6</v>
      </c>
      <c r="BB26" s="35">
        <v>6</v>
      </c>
      <c r="BC26" s="35">
        <v>7</v>
      </c>
      <c r="BD26" s="34">
        <f t="shared" si="6"/>
        <v>6.7749999999999995</v>
      </c>
      <c r="BE26" s="35">
        <v>8</v>
      </c>
      <c r="BF26" s="35">
        <v>8</v>
      </c>
      <c r="BG26" s="35">
        <v>7</v>
      </c>
      <c r="BH26" s="35">
        <v>8</v>
      </c>
      <c r="BI26" s="60">
        <f t="shared" si="7"/>
        <v>7.8999999999999995</v>
      </c>
      <c r="BJ26" s="43">
        <v>20</v>
      </c>
      <c r="BK26" s="1">
        <v>22</v>
      </c>
      <c r="BL26" s="2" t="s">
        <v>32</v>
      </c>
      <c r="BM26" s="2" t="s">
        <v>33</v>
      </c>
      <c r="BN26" s="2"/>
      <c r="BO26" s="35"/>
      <c r="BP26" s="35"/>
      <c r="BQ26" s="35"/>
      <c r="BR26" s="34">
        <f t="shared" si="8"/>
        <v>0</v>
      </c>
      <c r="BS26" s="56">
        <f t="shared" si="9"/>
        <v>7.94</v>
      </c>
      <c r="BT26" s="57" t="str">
        <f t="shared" si="10"/>
        <v>Kh¸</v>
      </c>
      <c r="BU26" s="15"/>
    </row>
    <row r="27" spans="1:73" ht="12.75">
      <c r="A27" s="43">
        <v>21</v>
      </c>
      <c r="B27" s="1">
        <v>23</v>
      </c>
      <c r="C27" s="2" t="s">
        <v>34</v>
      </c>
      <c r="D27" s="2" t="s">
        <v>35</v>
      </c>
      <c r="E27" s="2"/>
      <c r="F27" s="2">
        <v>9</v>
      </c>
      <c r="G27" s="2">
        <v>8</v>
      </c>
      <c r="H27" s="2">
        <v>7</v>
      </c>
      <c r="I27" s="33">
        <v>10</v>
      </c>
      <c r="J27" s="34">
        <f t="shared" si="0"/>
        <v>9.4</v>
      </c>
      <c r="K27" s="35">
        <v>8</v>
      </c>
      <c r="L27" s="35">
        <v>7</v>
      </c>
      <c r="M27" s="35">
        <v>8</v>
      </c>
      <c r="N27" s="35">
        <v>7</v>
      </c>
      <c r="O27" s="12">
        <v>8</v>
      </c>
      <c r="P27" s="60">
        <f t="shared" si="1"/>
        <v>7.85</v>
      </c>
      <c r="Q27" s="43">
        <v>21</v>
      </c>
      <c r="R27" s="1">
        <v>23</v>
      </c>
      <c r="S27" s="2" t="s">
        <v>34</v>
      </c>
      <c r="T27" s="2" t="s">
        <v>35</v>
      </c>
      <c r="U27" s="2"/>
      <c r="V27" s="35">
        <v>8</v>
      </c>
      <c r="W27" s="35">
        <v>7</v>
      </c>
      <c r="X27" s="35">
        <v>7</v>
      </c>
      <c r="Y27" s="34">
        <f t="shared" si="2"/>
        <v>7.1499999999999995</v>
      </c>
      <c r="Z27" s="35">
        <v>7</v>
      </c>
      <c r="AA27" s="35">
        <v>8</v>
      </c>
      <c r="AB27" s="35">
        <v>9</v>
      </c>
      <c r="AC27" s="35">
        <v>9</v>
      </c>
      <c r="AD27" s="60">
        <f t="shared" si="3"/>
        <v>8.7</v>
      </c>
      <c r="AE27" s="43">
        <v>21</v>
      </c>
      <c r="AF27" s="1">
        <v>23</v>
      </c>
      <c r="AG27" s="2" t="s">
        <v>34</v>
      </c>
      <c r="AH27" s="2" t="s">
        <v>35</v>
      </c>
      <c r="AI27" s="2"/>
      <c r="AJ27" s="35">
        <v>8</v>
      </c>
      <c r="AK27" s="35">
        <v>8</v>
      </c>
      <c r="AL27" s="35">
        <v>8</v>
      </c>
      <c r="AM27" s="35">
        <v>9</v>
      </c>
      <c r="AN27" s="34">
        <f t="shared" si="4"/>
        <v>8.7</v>
      </c>
      <c r="AO27" s="35">
        <v>7</v>
      </c>
      <c r="AP27" s="35">
        <v>9</v>
      </c>
      <c r="AQ27" s="35">
        <v>9</v>
      </c>
      <c r="AR27" s="35">
        <v>10</v>
      </c>
      <c r="AS27" s="60">
        <f t="shared" si="5"/>
        <v>9.5</v>
      </c>
      <c r="AT27" s="43">
        <v>21</v>
      </c>
      <c r="AU27" s="1">
        <v>23</v>
      </c>
      <c r="AV27" s="2" t="s">
        <v>34</v>
      </c>
      <c r="AW27" s="2" t="s">
        <v>35</v>
      </c>
      <c r="AX27" s="2"/>
      <c r="AY27" s="35">
        <v>7</v>
      </c>
      <c r="AZ27" s="35">
        <v>7</v>
      </c>
      <c r="BA27" s="35">
        <v>7</v>
      </c>
      <c r="BB27" s="35">
        <v>7</v>
      </c>
      <c r="BC27" s="35">
        <v>8</v>
      </c>
      <c r="BD27" s="34">
        <f t="shared" si="6"/>
        <v>7.699999999999999</v>
      </c>
      <c r="BE27" s="35">
        <v>9</v>
      </c>
      <c r="BF27" s="35">
        <v>8</v>
      </c>
      <c r="BG27" s="35">
        <v>7</v>
      </c>
      <c r="BH27" s="35">
        <v>9</v>
      </c>
      <c r="BI27" s="60">
        <f t="shared" si="7"/>
        <v>8.7</v>
      </c>
      <c r="BJ27" s="43">
        <v>21</v>
      </c>
      <c r="BK27" s="1">
        <v>23</v>
      </c>
      <c r="BL27" s="2" t="s">
        <v>34</v>
      </c>
      <c r="BM27" s="2" t="s">
        <v>35</v>
      </c>
      <c r="BN27" s="2"/>
      <c r="BO27" s="35"/>
      <c r="BP27" s="35"/>
      <c r="BQ27" s="35"/>
      <c r="BR27" s="34">
        <f t="shared" si="8"/>
        <v>0</v>
      </c>
      <c r="BS27" s="56">
        <f t="shared" si="9"/>
        <v>8.46</v>
      </c>
      <c r="BT27" s="57" t="str">
        <f t="shared" si="10"/>
        <v>Giái</v>
      </c>
      <c r="BU27" s="15"/>
    </row>
    <row r="28" spans="1:73" ht="12.75">
      <c r="A28" s="43">
        <v>22</v>
      </c>
      <c r="B28" s="1">
        <v>24</v>
      </c>
      <c r="C28" s="2" t="s">
        <v>9</v>
      </c>
      <c r="D28" s="2" t="s">
        <v>37</v>
      </c>
      <c r="E28" s="2"/>
      <c r="F28" s="2">
        <v>8</v>
      </c>
      <c r="G28" s="2">
        <v>7</v>
      </c>
      <c r="H28" s="2">
        <v>7</v>
      </c>
      <c r="I28" s="33">
        <v>8</v>
      </c>
      <c r="J28" s="34">
        <f t="shared" si="0"/>
        <v>7.799999999999999</v>
      </c>
      <c r="K28" s="35">
        <v>8</v>
      </c>
      <c r="L28" s="35">
        <v>8</v>
      </c>
      <c r="M28" s="35">
        <v>7</v>
      </c>
      <c r="N28" s="35">
        <v>8</v>
      </c>
      <c r="O28" s="12">
        <v>7</v>
      </c>
      <c r="P28" s="60">
        <f t="shared" si="1"/>
        <v>7.225</v>
      </c>
      <c r="Q28" s="43">
        <v>22</v>
      </c>
      <c r="R28" s="1">
        <v>24</v>
      </c>
      <c r="S28" s="2" t="s">
        <v>9</v>
      </c>
      <c r="T28" s="2" t="s">
        <v>37</v>
      </c>
      <c r="U28" s="2"/>
      <c r="V28" s="35">
        <v>7</v>
      </c>
      <c r="W28" s="35">
        <v>7</v>
      </c>
      <c r="X28" s="35">
        <v>7</v>
      </c>
      <c r="Y28" s="34">
        <f t="shared" si="2"/>
        <v>7</v>
      </c>
      <c r="Z28" s="35">
        <v>6</v>
      </c>
      <c r="AA28" s="35">
        <v>7</v>
      </c>
      <c r="AB28" s="35">
        <v>5</v>
      </c>
      <c r="AC28" s="35">
        <v>7</v>
      </c>
      <c r="AD28" s="60">
        <f t="shared" si="3"/>
        <v>6.699999999999999</v>
      </c>
      <c r="AE28" s="43">
        <v>22</v>
      </c>
      <c r="AF28" s="1">
        <v>24</v>
      </c>
      <c r="AG28" s="2" t="s">
        <v>9</v>
      </c>
      <c r="AH28" s="2" t="s">
        <v>37</v>
      </c>
      <c r="AI28" s="2"/>
      <c r="AJ28" s="35">
        <v>7</v>
      </c>
      <c r="AK28" s="35">
        <v>8</v>
      </c>
      <c r="AL28" s="35">
        <v>6</v>
      </c>
      <c r="AM28" s="35">
        <v>7</v>
      </c>
      <c r="AN28" s="34">
        <f t="shared" si="4"/>
        <v>7</v>
      </c>
      <c r="AO28" s="35">
        <v>5</v>
      </c>
      <c r="AP28" s="35">
        <v>7</v>
      </c>
      <c r="AQ28" s="35">
        <v>8</v>
      </c>
      <c r="AR28" s="35">
        <v>7</v>
      </c>
      <c r="AS28" s="60">
        <f t="shared" si="5"/>
        <v>6.8999999999999995</v>
      </c>
      <c r="AT28" s="43">
        <v>22</v>
      </c>
      <c r="AU28" s="1">
        <v>24</v>
      </c>
      <c r="AV28" s="2" t="s">
        <v>9</v>
      </c>
      <c r="AW28" s="2" t="s">
        <v>37</v>
      </c>
      <c r="AX28" s="2"/>
      <c r="AY28" s="35">
        <v>6</v>
      </c>
      <c r="AZ28" s="35">
        <v>6</v>
      </c>
      <c r="BA28" s="35">
        <v>6</v>
      </c>
      <c r="BB28" s="35">
        <v>7</v>
      </c>
      <c r="BC28" s="35">
        <v>7</v>
      </c>
      <c r="BD28" s="34">
        <f t="shared" si="6"/>
        <v>6.7749999999999995</v>
      </c>
      <c r="BE28" s="35">
        <v>8</v>
      </c>
      <c r="BF28" s="35">
        <v>7</v>
      </c>
      <c r="BG28" s="35">
        <v>7</v>
      </c>
      <c r="BH28" s="35">
        <v>9</v>
      </c>
      <c r="BI28" s="60">
        <f t="shared" si="7"/>
        <v>8.5</v>
      </c>
      <c r="BJ28" s="43">
        <v>22</v>
      </c>
      <c r="BK28" s="1">
        <v>24</v>
      </c>
      <c r="BL28" s="2" t="s">
        <v>9</v>
      </c>
      <c r="BM28" s="2" t="s">
        <v>37</v>
      </c>
      <c r="BN28" s="2"/>
      <c r="BO28" s="35"/>
      <c r="BP28" s="35"/>
      <c r="BQ28" s="35"/>
      <c r="BR28" s="34">
        <f t="shared" si="8"/>
        <v>0</v>
      </c>
      <c r="BS28" s="56">
        <f t="shared" si="9"/>
        <v>7.23</v>
      </c>
      <c r="BT28" s="57" t="str">
        <f t="shared" si="10"/>
        <v>Kh¸</v>
      </c>
      <c r="BU28" s="15"/>
    </row>
    <row r="29" spans="1:73" ht="12.75">
      <c r="A29" s="43">
        <v>23</v>
      </c>
      <c r="B29" s="1">
        <v>25</v>
      </c>
      <c r="C29" s="2" t="s">
        <v>38</v>
      </c>
      <c r="D29" s="2" t="s">
        <v>30</v>
      </c>
      <c r="E29" s="2"/>
      <c r="F29" s="2">
        <v>7</v>
      </c>
      <c r="G29" s="2">
        <v>8</v>
      </c>
      <c r="H29" s="2">
        <v>7</v>
      </c>
      <c r="I29" s="33">
        <v>7</v>
      </c>
      <c r="J29" s="34">
        <f t="shared" si="0"/>
        <v>7.1</v>
      </c>
      <c r="K29" s="35">
        <v>8</v>
      </c>
      <c r="L29" s="35">
        <v>7</v>
      </c>
      <c r="M29" s="35">
        <v>7</v>
      </c>
      <c r="N29" s="35">
        <v>8</v>
      </c>
      <c r="O29" s="12">
        <v>6</v>
      </c>
      <c r="P29" s="60">
        <f t="shared" si="1"/>
        <v>6.449999999999999</v>
      </c>
      <c r="Q29" s="43">
        <v>23</v>
      </c>
      <c r="R29" s="1">
        <v>25</v>
      </c>
      <c r="S29" s="2" t="s">
        <v>38</v>
      </c>
      <c r="T29" s="2" t="s">
        <v>30</v>
      </c>
      <c r="U29" s="2"/>
      <c r="V29" s="35">
        <v>7</v>
      </c>
      <c r="W29" s="35">
        <v>7</v>
      </c>
      <c r="X29" s="35">
        <v>7</v>
      </c>
      <c r="Y29" s="34">
        <f t="shared" si="2"/>
        <v>7</v>
      </c>
      <c r="Z29" s="35">
        <v>6</v>
      </c>
      <c r="AA29" s="35">
        <v>8</v>
      </c>
      <c r="AB29" s="35">
        <v>7</v>
      </c>
      <c r="AC29" s="35">
        <v>7</v>
      </c>
      <c r="AD29" s="60">
        <f t="shared" si="3"/>
        <v>7</v>
      </c>
      <c r="AE29" s="43">
        <v>23</v>
      </c>
      <c r="AF29" s="1">
        <v>25</v>
      </c>
      <c r="AG29" s="2" t="s">
        <v>38</v>
      </c>
      <c r="AH29" s="2" t="s">
        <v>30</v>
      </c>
      <c r="AI29" s="2"/>
      <c r="AJ29" s="35">
        <v>7</v>
      </c>
      <c r="AK29" s="35">
        <v>8</v>
      </c>
      <c r="AL29" s="35">
        <v>8</v>
      </c>
      <c r="AM29" s="35">
        <v>7</v>
      </c>
      <c r="AN29" s="34">
        <f t="shared" si="4"/>
        <v>7.199999999999999</v>
      </c>
      <c r="AO29" s="35">
        <v>3</v>
      </c>
      <c r="AP29" s="35">
        <v>7</v>
      </c>
      <c r="AQ29" s="35">
        <v>8</v>
      </c>
      <c r="AR29" s="35">
        <v>6</v>
      </c>
      <c r="AS29" s="60">
        <f t="shared" si="5"/>
        <v>5.999999999999999</v>
      </c>
      <c r="AT29" s="43">
        <v>23</v>
      </c>
      <c r="AU29" s="1">
        <v>25</v>
      </c>
      <c r="AV29" s="2" t="s">
        <v>38</v>
      </c>
      <c r="AW29" s="2" t="s">
        <v>30</v>
      </c>
      <c r="AX29" s="2"/>
      <c r="AY29" s="35">
        <v>5</v>
      </c>
      <c r="AZ29" s="35">
        <v>7</v>
      </c>
      <c r="BA29" s="35">
        <v>6</v>
      </c>
      <c r="BB29" s="35">
        <v>6</v>
      </c>
      <c r="BC29" s="35">
        <v>6</v>
      </c>
      <c r="BD29" s="34">
        <f t="shared" si="6"/>
        <v>5.999999999999999</v>
      </c>
      <c r="BE29" s="35">
        <v>5</v>
      </c>
      <c r="BF29" s="35">
        <v>7</v>
      </c>
      <c r="BG29" s="35">
        <v>7</v>
      </c>
      <c r="BH29" s="35">
        <v>7</v>
      </c>
      <c r="BI29" s="60">
        <f t="shared" si="7"/>
        <v>6.799999999999999</v>
      </c>
      <c r="BJ29" s="43">
        <v>23</v>
      </c>
      <c r="BK29" s="1">
        <v>25</v>
      </c>
      <c r="BL29" s="2" t="s">
        <v>38</v>
      </c>
      <c r="BM29" s="2" t="s">
        <v>30</v>
      </c>
      <c r="BN29" s="2"/>
      <c r="BO29" s="35"/>
      <c r="BP29" s="35"/>
      <c r="BQ29" s="35"/>
      <c r="BR29" s="34">
        <f t="shared" si="8"/>
        <v>0</v>
      </c>
      <c r="BS29" s="56">
        <f t="shared" si="9"/>
        <v>6.64</v>
      </c>
      <c r="BT29" s="57" t="str">
        <f t="shared" si="10"/>
        <v>TB Kh¸</v>
      </c>
      <c r="BU29" s="15"/>
    </row>
    <row r="30" spans="1:73" ht="12.75">
      <c r="A30" s="43">
        <v>24</v>
      </c>
      <c r="B30" s="1">
        <v>26</v>
      </c>
      <c r="C30" s="2" t="s">
        <v>39</v>
      </c>
      <c r="D30" s="2" t="s">
        <v>40</v>
      </c>
      <c r="E30" s="2"/>
      <c r="F30" s="2">
        <v>8</v>
      </c>
      <c r="G30" s="2">
        <v>7</v>
      </c>
      <c r="H30" s="2">
        <v>7</v>
      </c>
      <c r="I30" s="33">
        <v>8</v>
      </c>
      <c r="J30" s="34">
        <f t="shared" si="0"/>
        <v>7.799999999999999</v>
      </c>
      <c r="K30" s="35">
        <v>7</v>
      </c>
      <c r="L30" s="35">
        <v>8</v>
      </c>
      <c r="M30" s="35">
        <v>8</v>
      </c>
      <c r="N30" s="35">
        <v>7</v>
      </c>
      <c r="O30" s="12">
        <v>8</v>
      </c>
      <c r="P30" s="60">
        <f t="shared" si="1"/>
        <v>7.85</v>
      </c>
      <c r="Q30" s="43">
        <v>24</v>
      </c>
      <c r="R30" s="1">
        <v>26</v>
      </c>
      <c r="S30" s="2" t="s">
        <v>39</v>
      </c>
      <c r="T30" s="2" t="s">
        <v>40</v>
      </c>
      <c r="U30" s="2"/>
      <c r="V30" s="35">
        <v>7</v>
      </c>
      <c r="W30" s="35">
        <v>7</v>
      </c>
      <c r="X30" s="35">
        <v>8</v>
      </c>
      <c r="Y30" s="34">
        <f t="shared" si="2"/>
        <v>7.699999999999999</v>
      </c>
      <c r="Z30" s="35">
        <v>8</v>
      </c>
      <c r="AA30" s="35">
        <v>8</v>
      </c>
      <c r="AB30" s="35">
        <v>7</v>
      </c>
      <c r="AC30" s="35">
        <v>9</v>
      </c>
      <c r="AD30" s="60">
        <f t="shared" si="3"/>
        <v>8.6</v>
      </c>
      <c r="AE30" s="43">
        <v>24</v>
      </c>
      <c r="AF30" s="1">
        <v>26</v>
      </c>
      <c r="AG30" s="2" t="s">
        <v>39</v>
      </c>
      <c r="AH30" s="2" t="s">
        <v>40</v>
      </c>
      <c r="AI30" s="2"/>
      <c r="AJ30" s="35">
        <v>7</v>
      </c>
      <c r="AK30" s="35">
        <v>8</v>
      </c>
      <c r="AL30" s="35">
        <v>8</v>
      </c>
      <c r="AM30" s="35">
        <v>8</v>
      </c>
      <c r="AN30" s="34">
        <f t="shared" si="4"/>
        <v>7.8999999999999995</v>
      </c>
      <c r="AO30" s="35">
        <v>5</v>
      </c>
      <c r="AP30" s="35">
        <v>6</v>
      </c>
      <c r="AQ30" s="35">
        <v>6</v>
      </c>
      <c r="AR30" s="35">
        <v>8</v>
      </c>
      <c r="AS30" s="60">
        <f t="shared" si="5"/>
        <v>7.3</v>
      </c>
      <c r="AT30" s="43">
        <v>24</v>
      </c>
      <c r="AU30" s="1">
        <v>26</v>
      </c>
      <c r="AV30" s="2" t="s">
        <v>39</v>
      </c>
      <c r="AW30" s="2" t="s">
        <v>40</v>
      </c>
      <c r="AX30" s="2"/>
      <c r="AY30" s="35">
        <v>5</v>
      </c>
      <c r="AZ30" s="35">
        <v>7</v>
      </c>
      <c r="BA30" s="35">
        <v>7</v>
      </c>
      <c r="BB30" s="35">
        <v>6</v>
      </c>
      <c r="BC30" s="35">
        <v>5</v>
      </c>
      <c r="BD30" s="34">
        <f t="shared" si="6"/>
        <v>5.375</v>
      </c>
      <c r="BE30" s="35">
        <v>8</v>
      </c>
      <c r="BF30" s="35">
        <v>8</v>
      </c>
      <c r="BG30" s="35">
        <v>8</v>
      </c>
      <c r="BH30" s="35">
        <v>7</v>
      </c>
      <c r="BI30" s="60">
        <f t="shared" si="7"/>
        <v>7.299999999999999</v>
      </c>
      <c r="BJ30" s="43">
        <v>24</v>
      </c>
      <c r="BK30" s="1">
        <v>26</v>
      </c>
      <c r="BL30" s="2" t="s">
        <v>39</v>
      </c>
      <c r="BM30" s="2" t="s">
        <v>40</v>
      </c>
      <c r="BN30" s="2"/>
      <c r="BO30" s="35"/>
      <c r="BP30" s="35"/>
      <c r="BQ30" s="35"/>
      <c r="BR30" s="34">
        <f t="shared" si="8"/>
        <v>0</v>
      </c>
      <c r="BS30" s="56">
        <f t="shared" si="9"/>
        <v>7.4</v>
      </c>
      <c r="BT30" s="57" t="str">
        <f t="shared" si="10"/>
        <v>Kh¸</v>
      </c>
      <c r="BU30" s="15"/>
    </row>
    <row r="31" spans="1:73" ht="12.75">
      <c r="A31" s="43">
        <v>25</v>
      </c>
      <c r="B31" s="1">
        <v>27</v>
      </c>
      <c r="C31" s="2" t="s">
        <v>41</v>
      </c>
      <c r="D31" s="2" t="s">
        <v>42</v>
      </c>
      <c r="E31" s="2"/>
      <c r="F31" s="2">
        <v>8</v>
      </c>
      <c r="G31" s="2">
        <v>7</v>
      </c>
      <c r="H31" s="2">
        <v>8</v>
      </c>
      <c r="I31" s="33">
        <v>9</v>
      </c>
      <c r="J31" s="34">
        <f t="shared" si="0"/>
        <v>8.6</v>
      </c>
      <c r="K31" s="35">
        <v>8</v>
      </c>
      <c r="L31" s="35">
        <v>7</v>
      </c>
      <c r="M31" s="35">
        <v>7</v>
      </c>
      <c r="N31" s="35">
        <v>7</v>
      </c>
      <c r="O31" s="12">
        <v>8</v>
      </c>
      <c r="P31" s="60">
        <f t="shared" si="1"/>
        <v>7.7749999999999995</v>
      </c>
      <c r="Q31" s="43">
        <v>25</v>
      </c>
      <c r="R31" s="1">
        <v>27</v>
      </c>
      <c r="S31" s="2" t="s">
        <v>41</v>
      </c>
      <c r="T31" s="2" t="s">
        <v>42</v>
      </c>
      <c r="U31" s="2"/>
      <c r="V31" s="35">
        <v>8</v>
      </c>
      <c r="W31" s="35">
        <v>8</v>
      </c>
      <c r="X31" s="35">
        <v>8</v>
      </c>
      <c r="Y31" s="34">
        <f t="shared" si="2"/>
        <v>8</v>
      </c>
      <c r="Z31" s="35">
        <v>8</v>
      </c>
      <c r="AA31" s="35">
        <v>7</v>
      </c>
      <c r="AB31" s="35">
        <v>6</v>
      </c>
      <c r="AC31" s="35">
        <v>8</v>
      </c>
      <c r="AD31" s="60">
        <f t="shared" si="3"/>
        <v>7.699999999999999</v>
      </c>
      <c r="AE31" s="43">
        <v>25</v>
      </c>
      <c r="AF31" s="1">
        <v>27</v>
      </c>
      <c r="AG31" s="2" t="s">
        <v>41</v>
      </c>
      <c r="AH31" s="2" t="s">
        <v>42</v>
      </c>
      <c r="AI31" s="2"/>
      <c r="AJ31" s="35">
        <v>8</v>
      </c>
      <c r="AK31" s="35">
        <v>8</v>
      </c>
      <c r="AL31" s="35">
        <v>8</v>
      </c>
      <c r="AM31" s="35">
        <v>8</v>
      </c>
      <c r="AN31" s="34">
        <f t="shared" si="4"/>
        <v>8</v>
      </c>
      <c r="AO31" s="35">
        <v>6</v>
      </c>
      <c r="AP31" s="35">
        <v>8</v>
      </c>
      <c r="AQ31" s="35">
        <v>7</v>
      </c>
      <c r="AR31" s="35">
        <v>7</v>
      </c>
      <c r="AS31" s="60">
        <f t="shared" si="5"/>
        <v>7</v>
      </c>
      <c r="AT31" s="43">
        <v>25</v>
      </c>
      <c r="AU31" s="1">
        <v>27</v>
      </c>
      <c r="AV31" s="2" t="s">
        <v>41</v>
      </c>
      <c r="AW31" s="2" t="s">
        <v>42</v>
      </c>
      <c r="AX31" s="2"/>
      <c r="AY31" s="35">
        <v>5</v>
      </c>
      <c r="AZ31" s="35">
        <v>6</v>
      </c>
      <c r="BA31" s="35">
        <v>7</v>
      </c>
      <c r="BB31" s="35">
        <v>7</v>
      </c>
      <c r="BC31" s="35">
        <v>6</v>
      </c>
      <c r="BD31" s="34">
        <f t="shared" si="6"/>
        <v>6.074999999999999</v>
      </c>
      <c r="BE31" s="35">
        <v>8</v>
      </c>
      <c r="BF31" s="35">
        <v>7</v>
      </c>
      <c r="BG31" s="35">
        <v>7</v>
      </c>
      <c r="BH31" s="35">
        <v>9</v>
      </c>
      <c r="BI31" s="60">
        <f t="shared" si="7"/>
        <v>8.5</v>
      </c>
      <c r="BJ31" s="43">
        <v>25</v>
      </c>
      <c r="BK31" s="1">
        <v>27</v>
      </c>
      <c r="BL31" s="2" t="s">
        <v>41</v>
      </c>
      <c r="BM31" s="2" t="s">
        <v>42</v>
      </c>
      <c r="BN31" s="2"/>
      <c r="BO31" s="35"/>
      <c r="BP31" s="35"/>
      <c r="BQ31" s="35"/>
      <c r="BR31" s="34">
        <f t="shared" si="8"/>
        <v>0</v>
      </c>
      <c r="BS31" s="56">
        <f t="shared" si="9"/>
        <v>7.63</v>
      </c>
      <c r="BT31" s="57" t="str">
        <f t="shared" si="10"/>
        <v>Kh¸</v>
      </c>
      <c r="BU31" s="15"/>
    </row>
    <row r="32" spans="1:73" ht="12.75">
      <c r="A32" s="43">
        <v>26</v>
      </c>
      <c r="B32" s="1">
        <v>28</v>
      </c>
      <c r="C32" s="2" t="s">
        <v>36</v>
      </c>
      <c r="D32" s="2" t="s">
        <v>42</v>
      </c>
      <c r="E32" s="2"/>
      <c r="F32" s="2">
        <v>8</v>
      </c>
      <c r="G32" s="2">
        <v>7</v>
      </c>
      <c r="H32" s="2">
        <v>7</v>
      </c>
      <c r="I32" s="33">
        <v>7</v>
      </c>
      <c r="J32" s="34">
        <f t="shared" si="0"/>
        <v>7.1</v>
      </c>
      <c r="K32" s="35">
        <v>8</v>
      </c>
      <c r="L32" s="35">
        <v>8</v>
      </c>
      <c r="M32" s="35">
        <v>7</v>
      </c>
      <c r="N32" s="35">
        <v>6</v>
      </c>
      <c r="O32" s="12">
        <v>7</v>
      </c>
      <c r="P32" s="60">
        <f t="shared" si="1"/>
        <v>7.074999999999999</v>
      </c>
      <c r="Q32" s="43">
        <v>26</v>
      </c>
      <c r="R32" s="1">
        <v>28</v>
      </c>
      <c r="S32" s="2" t="s">
        <v>36</v>
      </c>
      <c r="T32" s="2" t="s">
        <v>42</v>
      </c>
      <c r="U32" s="2"/>
      <c r="V32" s="35">
        <v>7</v>
      </c>
      <c r="W32" s="35">
        <v>7</v>
      </c>
      <c r="X32" s="35">
        <v>6</v>
      </c>
      <c r="Y32" s="34">
        <f t="shared" si="2"/>
        <v>6.299999999999999</v>
      </c>
      <c r="Z32" s="35">
        <v>6</v>
      </c>
      <c r="AA32" s="35">
        <v>7</v>
      </c>
      <c r="AB32" s="35">
        <v>5</v>
      </c>
      <c r="AC32" s="35">
        <v>6</v>
      </c>
      <c r="AD32" s="60">
        <f t="shared" si="3"/>
        <v>5.999999999999999</v>
      </c>
      <c r="AE32" s="43">
        <v>26</v>
      </c>
      <c r="AF32" s="1">
        <v>28</v>
      </c>
      <c r="AG32" s="2" t="s">
        <v>36</v>
      </c>
      <c r="AH32" s="2" t="s">
        <v>42</v>
      </c>
      <c r="AI32" s="2"/>
      <c r="AJ32" s="35">
        <v>7</v>
      </c>
      <c r="AK32" s="35">
        <v>6</v>
      </c>
      <c r="AL32" s="35">
        <v>8</v>
      </c>
      <c r="AM32" s="35">
        <v>6</v>
      </c>
      <c r="AN32" s="34">
        <f t="shared" si="4"/>
        <v>6.299999999999999</v>
      </c>
      <c r="AO32" s="35">
        <v>5</v>
      </c>
      <c r="AP32" s="35">
        <v>6</v>
      </c>
      <c r="AQ32" s="35">
        <v>8</v>
      </c>
      <c r="AR32" s="92">
        <v>6</v>
      </c>
      <c r="AS32" s="93">
        <f t="shared" si="5"/>
        <v>6.1</v>
      </c>
      <c r="AT32" s="43">
        <v>26</v>
      </c>
      <c r="AU32" s="1">
        <v>28</v>
      </c>
      <c r="AV32" s="2" t="s">
        <v>36</v>
      </c>
      <c r="AW32" s="2" t="s">
        <v>42</v>
      </c>
      <c r="AX32" s="2"/>
      <c r="AY32" s="35">
        <v>6</v>
      </c>
      <c r="AZ32" s="35">
        <v>6</v>
      </c>
      <c r="BA32" s="35">
        <v>7</v>
      </c>
      <c r="BB32" s="35">
        <v>7</v>
      </c>
      <c r="BC32" s="35">
        <v>4</v>
      </c>
      <c r="BD32" s="34">
        <f t="shared" si="6"/>
        <v>4.75</v>
      </c>
      <c r="BE32" s="35">
        <v>7</v>
      </c>
      <c r="BF32" s="35">
        <v>7</v>
      </c>
      <c r="BG32" s="35">
        <v>7</v>
      </c>
      <c r="BH32" s="35">
        <v>7</v>
      </c>
      <c r="BI32" s="60">
        <f t="shared" si="7"/>
        <v>7</v>
      </c>
      <c r="BJ32" s="43">
        <v>26</v>
      </c>
      <c r="BK32" s="1">
        <v>28</v>
      </c>
      <c r="BL32" s="2" t="s">
        <v>36</v>
      </c>
      <c r="BM32" s="2" t="s">
        <v>42</v>
      </c>
      <c r="BN32" s="2"/>
      <c r="BO32" s="35"/>
      <c r="BP32" s="35"/>
      <c r="BQ32" s="35"/>
      <c r="BR32" s="34">
        <f t="shared" si="8"/>
        <v>0</v>
      </c>
      <c r="BS32" s="56">
        <f t="shared" si="9"/>
        <v>6.3</v>
      </c>
      <c r="BT32" s="57" t="str">
        <f t="shared" si="10"/>
        <v>TB Kh¸</v>
      </c>
      <c r="BU32" s="15"/>
    </row>
    <row r="33" spans="1:73" ht="12.75">
      <c r="A33" s="43">
        <v>27</v>
      </c>
      <c r="B33" s="1">
        <v>29</v>
      </c>
      <c r="C33" s="2" t="s">
        <v>43</v>
      </c>
      <c r="D33" s="2" t="s">
        <v>42</v>
      </c>
      <c r="E33" s="2"/>
      <c r="F33" s="2">
        <v>7</v>
      </c>
      <c r="G33" s="2">
        <v>8</v>
      </c>
      <c r="H33" s="2">
        <v>7</v>
      </c>
      <c r="I33" s="33">
        <v>10</v>
      </c>
      <c r="J33" s="34">
        <f t="shared" si="0"/>
        <v>9.2</v>
      </c>
      <c r="K33" s="35">
        <v>8</v>
      </c>
      <c r="L33" s="35">
        <v>7</v>
      </c>
      <c r="M33" s="35">
        <v>8</v>
      </c>
      <c r="N33" s="35">
        <v>8</v>
      </c>
      <c r="O33" s="12">
        <v>8</v>
      </c>
      <c r="P33" s="60">
        <f t="shared" si="1"/>
        <v>7.924999999999999</v>
      </c>
      <c r="Q33" s="43">
        <v>27</v>
      </c>
      <c r="R33" s="1">
        <v>29</v>
      </c>
      <c r="S33" s="2" t="s">
        <v>43</v>
      </c>
      <c r="T33" s="2" t="s">
        <v>42</v>
      </c>
      <c r="U33" s="2"/>
      <c r="V33" s="35">
        <v>7</v>
      </c>
      <c r="W33" s="35">
        <v>7</v>
      </c>
      <c r="X33" s="35">
        <v>8</v>
      </c>
      <c r="Y33" s="34">
        <f t="shared" si="2"/>
        <v>7.699999999999999</v>
      </c>
      <c r="Z33" s="35">
        <v>7</v>
      </c>
      <c r="AA33" s="35">
        <v>7</v>
      </c>
      <c r="AB33" s="35">
        <v>5</v>
      </c>
      <c r="AC33" s="35">
        <v>8</v>
      </c>
      <c r="AD33" s="60">
        <f t="shared" si="3"/>
        <v>7.5</v>
      </c>
      <c r="AE33" s="43">
        <v>27</v>
      </c>
      <c r="AF33" s="1">
        <v>29</v>
      </c>
      <c r="AG33" s="2" t="s">
        <v>43</v>
      </c>
      <c r="AH33" s="2" t="s">
        <v>42</v>
      </c>
      <c r="AI33" s="2"/>
      <c r="AJ33" s="35">
        <v>7</v>
      </c>
      <c r="AK33" s="35">
        <v>8</v>
      </c>
      <c r="AL33" s="35">
        <v>8</v>
      </c>
      <c r="AM33" s="35">
        <v>8</v>
      </c>
      <c r="AN33" s="34">
        <f t="shared" si="4"/>
        <v>7.8999999999999995</v>
      </c>
      <c r="AO33" s="35">
        <v>7</v>
      </c>
      <c r="AP33" s="35">
        <v>8</v>
      </c>
      <c r="AQ33" s="35">
        <v>7</v>
      </c>
      <c r="AR33" s="35">
        <v>7</v>
      </c>
      <c r="AS33" s="60">
        <f t="shared" si="5"/>
        <v>7.1</v>
      </c>
      <c r="AT33" s="43">
        <v>27</v>
      </c>
      <c r="AU33" s="1">
        <v>29</v>
      </c>
      <c r="AV33" s="2" t="s">
        <v>43</v>
      </c>
      <c r="AW33" s="2" t="s">
        <v>42</v>
      </c>
      <c r="AX33" s="2"/>
      <c r="AY33" s="35">
        <v>7</v>
      </c>
      <c r="AZ33" s="35">
        <v>7</v>
      </c>
      <c r="BA33" s="35">
        <v>7</v>
      </c>
      <c r="BB33" s="35">
        <v>7</v>
      </c>
      <c r="BC33" s="35">
        <v>7</v>
      </c>
      <c r="BD33" s="34">
        <f t="shared" si="6"/>
        <v>7</v>
      </c>
      <c r="BE33" s="35">
        <v>7</v>
      </c>
      <c r="BF33" s="35">
        <v>7</v>
      </c>
      <c r="BG33" s="35">
        <v>7</v>
      </c>
      <c r="BH33" s="35">
        <v>8</v>
      </c>
      <c r="BI33" s="60">
        <f t="shared" si="7"/>
        <v>7.699999999999999</v>
      </c>
      <c r="BJ33" s="43">
        <v>27</v>
      </c>
      <c r="BK33" s="1">
        <v>29</v>
      </c>
      <c r="BL33" s="2" t="s">
        <v>43</v>
      </c>
      <c r="BM33" s="2" t="s">
        <v>42</v>
      </c>
      <c r="BN33" s="2"/>
      <c r="BO33" s="35"/>
      <c r="BP33" s="35"/>
      <c r="BQ33" s="35"/>
      <c r="BR33" s="34">
        <f t="shared" si="8"/>
        <v>0</v>
      </c>
      <c r="BS33" s="56">
        <f t="shared" si="9"/>
        <v>7.73</v>
      </c>
      <c r="BT33" s="57" t="str">
        <f t="shared" si="10"/>
        <v>Kh¸</v>
      </c>
      <c r="BU33" s="15"/>
    </row>
    <row r="34" spans="1:73" ht="12.75">
      <c r="A34" s="43">
        <v>28</v>
      </c>
      <c r="B34" s="1">
        <v>31</v>
      </c>
      <c r="C34" s="2" t="s">
        <v>17</v>
      </c>
      <c r="D34" s="2" t="s">
        <v>44</v>
      </c>
      <c r="E34" s="2"/>
      <c r="F34" s="2">
        <v>7</v>
      </c>
      <c r="G34" s="2">
        <v>7</v>
      </c>
      <c r="H34" s="2">
        <v>8</v>
      </c>
      <c r="I34" s="33">
        <v>9</v>
      </c>
      <c r="J34" s="34">
        <f t="shared" si="0"/>
        <v>8.5</v>
      </c>
      <c r="K34" s="35">
        <v>7</v>
      </c>
      <c r="L34" s="35">
        <v>6</v>
      </c>
      <c r="M34" s="35">
        <v>7</v>
      </c>
      <c r="N34" s="35">
        <v>7</v>
      </c>
      <c r="O34" s="12">
        <v>7</v>
      </c>
      <c r="P34" s="60">
        <f t="shared" si="1"/>
        <v>6.924999999999999</v>
      </c>
      <c r="Q34" s="43">
        <v>28</v>
      </c>
      <c r="R34" s="1">
        <v>31</v>
      </c>
      <c r="S34" s="2" t="s">
        <v>17</v>
      </c>
      <c r="T34" s="2" t="s">
        <v>44</v>
      </c>
      <c r="U34" s="2"/>
      <c r="V34" s="35">
        <v>8</v>
      </c>
      <c r="W34" s="35">
        <v>7</v>
      </c>
      <c r="X34" s="35">
        <v>7</v>
      </c>
      <c r="Y34" s="34">
        <f t="shared" si="2"/>
        <v>7.1499999999999995</v>
      </c>
      <c r="Z34" s="35">
        <v>7</v>
      </c>
      <c r="AA34" s="35">
        <v>8</v>
      </c>
      <c r="AB34" s="35">
        <v>7</v>
      </c>
      <c r="AC34" s="35">
        <v>7</v>
      </c>
      <c r="AD34" s="60">
        <f t="shared" si="3"/>
        <v>7.1</v>
      </c>
      <c r="AE34" s="43">
        <v>28</v>
      </c>
      <c r="AF34" s="1">
        <v>31</v>
      </c>
      <c r="AG34" s="2" t="s">
        <v>17</v>
      </c>
      <c r="AH34" s="2" t="s">
        <v>44</v>
      </c>
      <c r="AI34" s="2"/>
      <c r="AJ34" s="35">
        <v>7</v>
      </c>
      <c r="AK34" s="35">
        <v>8</v>
      </c>
      <c r="AL34" s="35">
        <v>7</v>
      </c>
      <c r="AM34" s="35">
        <v>7</v>
      </c>
      <c r="AN34" s="34">
        <f t="shared" si="4"/>
        <v>7.1</v>
      </c>
      <c r="AO34" s="35">
        <v>6</v>
      </c>
      <c r="AP34" s="35">
        <v>7</v>
      </c>
      <c r="AQ34" s="35">
        <v>7</v>
      </c>
      <c r="AR34" s="35">
        <v>6</v>
      </c>
      <c r="AS34" s="60">
        <f t="shared" si="5"/>
        <v>6.199999999999999</v>
      </c>
      <c r="AT34" s="43">
        <v>28</v>
      </c>
      <c r="AU34" s="1">
        <v>31</v>
      </c>
      <c r="AV34" s="2" t="s">
        <v>17</v>
      </c>
      <c r="AW34" s="2" t="s">
        <v>44</v>
      </c>
      <c r="AX34" s="2"/>
      <c r="AY34" s="35">
        <v>6</v>
      </c>
      <c r="AZ34" s="35">
        <v>5</v>
      </c>
      <c r="BA34" s="35">
        <v>6</v>
      </c>
      <c r="BB34" s="35">
        <v>6</v>
      </c>
      <c r="BC34" s="35">
        <v>8</v>
      </c>
      <c r="BD34" s="34">
        <f t="shared" si="6"/>
        <v>7.324999999999999</v>
      </c>
      <c r="BE34" s="35">
        <v>5</v>
      </c>
      <c r="BF34" s="35">
        <v>7</v>
      </c>
      <c r="BG34" s="35">
        <v>9</v>
      </c>
      <c r="BH34" s="35">
        <v>7</v>
      </c>
      <c r="BI34" s="60">
        <f t="shared" si="7"/>
        <v>7</v>
      </c>
      <c r="BJ34" s="43">
        <v>28</v>
      </c>
      <c r="BK34" s="1">
        <v>31</v>
      </c>
      <c r="BL34" s="2" t="s">
        <v>17</v>
      </c>
      <c r="BM34" s="2" t="s">
        <v>44</v>
      </c>
      <c r="BN34" s="2"/>
      <c r="BO34" s="35"/>
      <c r="BP34" s="35"/>
      <c r="BQ34" s="35"/>
      <c r="BR34" s="34">
        <f t="shared" si="8"/>
        <v>0</v>
      </c>
      <c r="BS34" s="56">
        <f t="shared" si="9"/>
        <v>7.16</v>
      </c>
      <c r="BT34" s="57" t="str">
        <f t="shared" si="10"/>
        <v>Kh¸</v>
      </c>
      <c r="BU34" s="15"/>
    </row>
    <row r="35" spans="1:73" ht="12.75">
      <c r="A35" s="43">
        <v>29</v>
      </c>
      <c r="B35" s="1">
        <v>32</v>
      </c>
      <c r="C35" s="2" t="s">
        <v>45</v>
      </c>
      <c r="D35" s="2" t="s">
        <v>46</v>
      </c>
      <c r="E35" s="2"/>
      <c r="F35" s="2">
        <v>7</v>
      </c>
      <c r="G35" s="2">
        <v>7</v>
      </c>
      <c r="H35" s="35">
        <v>8</v>
      </c>
      <c r="I35" s="36">
        <v>8</v>
      </c>
      <c r="J35" s="34">
        <f t="shared" si="0"/>
        <v>7.799999999999999</v>
      </c>
      <c r="K35" s="35">
        <v>8</v>
      </c>
      <c r="L35" s="35">
        <v>7</v>
      </c>
      <c r="M35" s="35">
        <v>7</v>
      </c>
      <c r="N35" s="35">
        <v>6</v>
      </c>
      <c r="O35" s="12">
        <v>8</v>
      </c>
      <c r="P35" s="60">
        <f t="shared" si="1"/>
        <v>7.699999999999999</v>
      </c>
      <c r="Q35" s="43">
        <v>29</v>
      </c>
      <c r="R35" s="1">
        <v>32</v>
      </c>
      <c r="S35" s="2" t="s">
        <v>45</v>
      </c>
      <c r="T35" s="2" t="s">
        <v>46</v>
      </c>
      <c r="U35" s="2"/>
      <c r="V35" s="35">
        <v>7</v>
      </c>
      <c r="W35" s="35">
        <v>8</v>
      </c>
      <c r="X35" s="35">
        <v>7</v>
      </c>
      <c r="Y35" s="34">
        <f t="shared" si="2"/>
        <v>7.1499999999999995</v>
      </c>
      <c r="Z35" s="35">
        <v>7</v>
      </c>
      <c r="AA35" s="35">
        <v>7</v>
      </c>
      <c r="AB35" s="35">
        <v>6</v>
      </c>
      <c r="AC35" s="35">
        <v>8</v>
      </c>
      <c r="AD35" s="60">
        <f t="shared" si="3"/>
        <v>7.6</v>
      </c>
      <c r="AE35" s="43">
        <v>29</v>
      </c>
      <c r="AF35" s="1">
        <v>32</v>
      </c>
      <c r="AG35" s="2" t="s">
        <v>45</v>
      </c>
      <c r="AH35" s="2" t="s">
        <v>46</v>
      </c>
      <c r="AI35" s="2"/>
      <c r="AJ35" s="35">
        <v>7</v>
      </c>
      <c r="AK35" s="35">
        <v>8</v>
      </c>
      <c r="AL35" s="35">
        <v>8</v>
      </c>
      <c r="AM35" s="35">
        <v>8</v>
      </c>
      <c r="AN35" s="34">
        <f t="shared" si="4"/>
        <v>7.8999999999999995</v>
      </c>
      <c r="AO35" s="35">
        <v>7</v>
      </c>
      <c r="AP35" s="35">
        <v>7</v>
      </c>
      <c r="AQ35" s="35">
        <v>8</v>
      </c>
      <c r="AR35" s="35">
        <v>7</v>
      </c>
      <c r="AS35" s="60">
        <f t="shared" si="5"/>
        <v>7.1</v>
      </c>
      <c r="AT35" s="43">
        <v>29</v>
      </c>
      <c r="AU35" s="1">
        <v>32</v>
      </c>
      <c r="AV35" s="2" t="s">
        <v>45</v>
      </c>
      <c r="AW35" s="2" t="s">
        <v>46</v>
      </c>
      <c r="AX35" s="2"/>
      <c r="AY35" s="35">
        <v>7</v>
      </c>
      <c r="AZ35" s="35">
        <v>6</v>
      </c>
      <c r="BA35" s="35">
        <v>7</v>
      </c>
      <c r="BB35" s="35">
        <v>7</v>
      </c>
      <c r="BC35" s="35">
        <v>7</v>
      </c>
      <c r="BD35" s="34">
        <f t="shared" si="6"/>
        <v>6.924999999999999</v>
      </c>
      <c r="BE35" s="35">
        <v>7</v>
      </c>
      <c r="BF35" s="35">
        <v>7</v>
      </c>
      <c r="BG35" s="35">
        <v>7</v>
      </c>
      <c r="BH35" s="35">
        <v>9</v>
      </c>
      <c r="BI35" s="60">
        <f t="shared" si="7"/>
        <v>8.4</v>
      </c>
      <c r="BJ35" s="43">
        <v>29</v>
      </c>
      <c r="BK35" s="1">
        <v>32</v>
      </c>
      <c r="BL35" s="2" t="s">
        <v>45</v>
      </c>
      <c r="BM35" s="2" t="s">
        <v>46</v>
      </c>
      <c r="BN35" s="2"/>
      <c r="BO35" s="35"/>
      <c r="BP35" s="35"/>
      <c r="BQ35" s="35"/>
      <c r="BR35" s="34">
        <f t="shared" si="8"/>
        <v>0</v>
      </c>
      <c r="BS35" s="56">
        <f t="shared" si="9"/>
        <v>7.57</v>
      </c>
      <c r="BT35" s="57" t="str">
        <f t="shared" si="10"/>
        <v>Kh¸</v>
      </c>
      <c r="BU35" s="15"/>
    </row>
    <row r="36" spans="1:73" ht="14.25">
      <c r="A36" s="43">
        <v>30</v>
      </c>
      <c r="B36" s="1">
        <v>33</v>
      </c>
      <c r="C36" s="2" t="s">
        <v>47</v>
      </c>
      <c r="D36" s="37" t="s">
        <v>82</v>
      </c>
      <c r="E36" s="2"/>
      <c r="F36" s="2">
        <v>7</v>
      </c>
      <c r="G36" s="2">
        <v>7</v>
      </c>
      <c r="H36" s="2">
        <v>8</v>
      </c>
      <c r="I36" s="33">
        <v>5</v>
      </c>
      <c r="J36" s="34">
        <f t="shared" si="0"/>
        <v>5.699999999999999</v>
      </c>
      <c r="K36" s="35">
        <v>7</v>
      </c>
      <c r="L36" s="35">
        <v>6</v>
      </c>
      <c r="M36" s="35">
        <v>7</v>
      </c>
      <c r="N36" s="35">
        <v>7</v>
      </c>
      <c r="O36" s="12">
        <v>6</v>
      </c>
      <c r="P36" s="60">
        <f t="shared" si="1"/>
        <v>6.225</v>
      </c>
      <c r="Q36" s="43">
        <v>30</v>
      </c>
      <c r="R36" s="1">
        <v>33</v>
      </c>
      <c r="S36" s="2" t="s">
        <v>47</v>
      </c>
      <c r="T36" s="37" t="s">
        <v>82</v>
      </c>
      <c r="U36" s="2"/>
      <c r="V36" s="35">
        <v>7</v>
      </c>
      <c r="W36" s="35">
        <v>7</v>
      </c>
      <c r="X36" s="35">
        <v>7</v>
      </c>
      <c r="Y36" s="34">
        <f t="shared" si="2"/>
        <v>7</v>
      </c>
      <c r="Z36" s="35">
        <v>7</v>
      </c>
      <c r="AA36" s="35">
        <v>8</v>
      </c>
      <c r="AB36" s="35">
        <v>8</v>
      </c>
      <c r="AC36" s="35">
        <v>8</v>
      </c>
      <c r="AD36" s="60">
        <f t="shared" si="3"/>
        <v>7.8999999999999995</v>
      </c>
      <c r="AE36" s="43">
        <v>30</v>
      </c>
      <c r="AF36" s="1">
        <v>33</v>
      </c>
      <c r="AG36" s="2" t="s">
        <v>47</v>
      </c>
      <c r="AH36" s="37" t="s">
        <v>82</v>
      </c>
      <c r="AI36" s="2"/>
      <c r="AJ36" s="35">
        <v>6</v>
      </c>
      <c r="AK36" s="35">
        <v>7</v>
      </c>
      <c r="AL36" s="35">
        <v>8</v>
      </c>
      <c r="AM36" s="35">
        <v>7</v>
      </c>
      <c r="AN36" s="34">
        <f t="shared" si="4"/>
        <v>7</v>
      </c>
      <c r="AO36" s="35">
        <v>6</v>
      </c>
      <c r="AP36" s="35">
        <v>7</v>
      </c>
      <c r="AQ36" s="35">
        <v>8</v>
      </c>
      <c r="AR36" s="35">
        <v>8</v>
      </c>
      <c r="AS36" s="60">
        <f t="shared" si="5"/>
        <v>7.699999999999999</v>
      </c>
      <c r="AT36" s="43">
        <v>30</v>
      </c>
      <c r="AU36" s="1">
        <v>33</v>
      </c>
      <c r="AV36" s="2" t="s">
        <v>47</v>
      </c>
      <c r="AW36" s="37" t="s">
        <v>82</v>
      </c>
      <c r="AX36" s="2"/>
      <c r="AY36" s="35">
        <v>6</v>
      </c>
      <c r="AZ36" s="35">
        <v>5</v>
      </c>
      <c r="BA36" s="35">
        <v>6</v>
      </c>
      <c r="BB36" s="35">
        <v>7</v>
      </c>
      <c r="BC36" s="35">
        <v>5</v>
      </c>
      <c r="BD36" s="34">
        <f t="shared" si="6"/>
        <v>5.3</v>
      </c>
      <c r="BE36" s="35">
        <v>6</v>
      </c>
      <c r="BF36" s="35">
        <v>8</v>
      </c>
      <c r="BG36" s="35">
        <v>7</v>
      </c>
      <c r="BH36" s="35">
        <v>8</v>
      </c>
      <c r="BI36" s="60">
        <f t="shared" si="7"/>
        <v>7.699999999999999</v>
      </c>
      <c r="BJ36" s="43">
        <v>30</v>
      </c>
      <c r="BK36" s="1">
        <v>33</v>
      </c>
      <c r="BL36" s="2" t="s">
        <v>47</v>
      </c>
      <c r="BM36" s="37" t="s">
        <v>82</v>
      </c>
      <c r="BN36" s="2"/>
      <c r="BO36" s="35"/>
      <c r="BP36" s="35"/>
      <c r="BQ36" s="35"/>
      <c r="BR36" s="34">
        <f t="shared" si="8"/>
        <v>0</v>
      </c>
      <c r="BS36" s="56">
        <f t="shared" si="9"/>
        <v>6.72</v>
      </c>
      <c r="BT36" s="57" t="str">
        <f t="shared" si="10"/>
        <v>TB Kh¸</v>
      </c>
      <c r="BU36" s="15"/>
    </row>
    <row r="37" spans="1:73" ht="12.75">
      <c r="A37" s="43">
        <v>31</v>
      </c>
      <c r="B37" s="1">
        <v>34</v>
      </c>
      <c r="C37" s="2" t="s">
        <v>49</v>
      </c>
      <c r="D37" s="2" t="s">
        <v>48</v>
      </c>
      <c r="E37" s="2"/>
      <c r="F37" s="2">
        <v>8</v>
      </c>
      <c r="G37" s="2">
        <v>7</v>
      </c>
      <c r="H37" s="2">
        <v>7</v>
      </c>
      <c r="I37" s="33">
        <v>7</v>
      </c>
      <c r="J37" s="34">
        <f t="shared" si="0"/>
        <v>7.1</v>
      </c>
      <c r="K37" s="35">
        <v>7</v>
      </c>
      <c r="L37" s="35">
        <v>8</v>
      </c>
      <c r="M37" s="35">
        <v>7</v>
      </c>
      <c r="N37" s="35">
        <v>6</v>
      </c>
      <c r="O37" s="12">
        <v>8</v>
      </c>
      <c r="P37" s="60">
        <f t="shared" si="1"/>
        <v>7.699999999999999</v>
      </c>
      <c r="Q37" s="43">
        <v>31</v>
      </c>
      <c r="R37" s="1">
        <v>34</v>
      </c>
      <c r="S37" s="2" t="s">
        <v>49</v>
      </c>
      <c r="T37" s="2" t="s">
        <v>48</v>
      </c>
      <c r="U37" s="2"/>
      <c r="V37" s="35">
        <v>7</v>
      </c>
      <c r="W37" s="35">
        <v>7</v>
      </c>
      <c r="X37" s="35">
        <v>8</v>
      </c>
      <c r="Y37" s="34">
        <f t="shared" si="2"/>
        <v>7.699999999999999</v>
      </c>
      <c r="Z37" s="35">
        <v>7</v>
      </c>
      <c r="AA37" s="35">
        <v>8</v>
      </c>
      <c r="AB37" s="35">
        <v>8</v>
      </c>
      <c r="AC37" s="35">
        <v>8</v>
      </c>
      <c r="AD37" s="60">
        <f t="shared" si="3"/>
        <v>7.8999999999999995</v>
      </c>
      <c r="AE37" s="43">
        <v>31</v>
      </c>
      <c r="AF37" s="1">
        <v>34</v>
      </c>
      <c r="AG37" s="2" t="s">
        <v>49</v>
      </c>
      <c r="AH37" s="2" t="s">
        <v>48</v>
      </c>
      <c r="AI37" s="2"/>
      <c r="AJ37" s="35">
        <v>7</v>
      </c>
      <c r="AK37" s="35">
        <v>8</v>
      </c>
      <c r="AL37" s="35">
        <v>7</v>
      </c>
      <c r="AM37" s="35">
        <v>8</v>
      </c>
      <c r="AN37" s="34">
        <f t="shared" si="4"/>
        <v>7.799999999999999</v>
      </c>
      <c r="AO37" s="35">
        <v>6</v>
      </c>
      <c r="AP37" s="35">
        <v>6</v>
      </c>
      <c r="AQ37" s="35">
        <v>8</v>
      </c>
      <c r="AR37" s="35">
        <v>7</v>
      </c>
      <c r="AS37" s="60">
        <f t="shared" si="5"/>
        <v>6.8999999999999995</v>
      </c>
      <c r="AT37" s="43">
        <v>31</v>
      </c>
      <c r="AU37" s="1">
        <v>34</v>
      </c>
      <c r="AV37" s="2" t="s">
        <v>49</v>
      </c>
      <c r="AW37" s="2" t="s">
        <v>48</v>
      </c>
      <c r="AX37" s="2"/>
      <c r="AY37" s="35">
        <v>6</v>
      </c>
      <c r="AZ37" s="35">
        <v>7</v>
      </c>
      <c r="BA37" s="35">
        <v>6</v>
      </c>
      <c r="BB37" s="35">
        <v>6</v>
      </c>
      <c r="BC37" s="35">
        <v>5</v>
      </c>
      <c r="BD37" s="34">
        <f t="shared" si="6"/>
        <v>5.375</v>
      </c>
      <c r="BE37" s="35">
        <v>6</v>
      </c>
      <c r="BF37" s="35">
        <v>7</v>
      </c>
      <c r="BG37" s="35">
        <v>7</v>
      </c>
      <c r="BH37" s="35">
        <v>8</v>
      </c>
      <c r="BI37" s="60">
        <f t="shared" si="7"/>
        <v>7.6</v>
      </c>
      <c r="BJ37" s="43">
        <v>31</v>
      </c>
      <c r="BK37" s="1">
        <v>34</v>
      </c>
      <c r="BL37" s="2" t="s">
        <v>49</v>
      </c>
      <c r="BM37" s="2" t="s">
        <v>48</v>
      </c>
      <c r="BN37" s="2"/>
      <c r="BO37" s="35"/>
      <c r="BP37" s="35"/>
      <c r="BQ37" s="35"/>
      <c r="BR37" s="34">
        <f t="shared" si="8"/>
        <v>0</v>
      </c>
      <c r="BS37" s="56">
        <f t="shared" si="9"/>
        <v>7.18</v>
      </c>
      <c r="BT37" s="57" t="str">
        <f t="shared" si="10"/>
        <v>Kh¸</v>
      </c>
      <c r="BU37" s="15"/>
    </row>
    <row r="38" spans="1:73" ht="12.75">
      <c r="A38" s="43">
        <v>32</v>
      </c>
      <c r="B38" s="1">
        <v>35</v>
      </c>
      <c r="C38" s="2" t="s">
        <v>50</v>
      </c>
      <c r="D38" s="2" t="s">
        <v>51</v>
      </c>
      <c r="E38" s="2"/>
      <c r="F38" s="2">
        <v>8</v>
      </c>
      <c r="G38" s="2">
        <v>7</v>
      </c>
      <c r="H38" s="2">
        <v>7</v>
      </c>
      <c r="I38" s="33">
        <v>9</v>
      </c>
      <c r="J38" s="34">
        <f t="shared" si="0"/>
        <v>8.5</v>
      </c>
      <c r="K38" s="35">
        <v>6</v>
      </c>
      <c r="L38" s="35">
        <v>8</v>
      </c>
      <c r="M38" s="35">
        <v>7</v>
      </c>
      <c r="N38" s="35">
        <v>7</v>
      </c>
      <c r="O38" s="12">
        <v>7</v>
      </c>
      <c r="P38" s="60">
        <f t="shared" si="1"/>
        <v>7</v>
      </c>
      <c r="Q38" s="43">
        <v>32</v>
      </c>
      <c r="R38" s="1">
        <v>35</v>
      </c>
      <c r="S38" s="2" t="s">
        <v>50</v>
      </c>
      <c r="T38" s="2" t="s">
        <v>51</v>
      </c>
      <c r="U38" s="2"/>
      <c r="V38" s="35">
        <v>8</v>
      </c>
      <c r="W38" s="35">
        <v>7</v>
      </c>
      <c r="X38" s="35">
        <v>6</v>
      </c>
      <c r="Y38" s="34">
        <f t="shared" si="2"/>
        <v>6.449999999999999</v>
      </c>
      <c r="Z38" s="35">
        <v>8</v>
      </c>
      <c r="AA38" s="35">
        <v>7</v>
      </c>
      <c r="AB38" s="35">
        <v>5</v>
      </c>
      <c r="AC38" s="35">
        <v>7</v>
      </c>
      <c r="AD38" s="60">
        <f t="shared" si="3"/>
        <v>6.8999999999999995</v>
      </c>
      <c r="AE38" s="43">
        <v>32</v>
      </c>
      <c r="AF38" s="1">
        <v>35</v>
      </c>
      <c r="AG38" s="2" t="s">
        <v>50</v>
      </c>
      <c r="AH38" s="2" t="s">
        <v>51</v>
      </c>
      <c r="AI38" s="2"/>
      <c r="AJ38" s="35">
        <v>7</v>
      </c>
      <c r="AK38" s="35">
        <v>8</v>
      </c>
      <c r="AL38" s="35">
        <v>7</v>
      </c>
      <c r="AM38" s="35">
        <v>7</v>
      </c>
      <c r="AN38" s="34">
        <f t="shared" si="4"/>
        <v>7.1</v>
      </c>
      <c r="AO38" s="35">
        <v>6</v>
      </c>
      <c r="AP38" s="35">
        <v>6</v>
      </c>
      <c r="AQ38" s="35">
        <v>8</v>
      </c>
      <c r="AR38" s="35">
        <v>5</v>
      </c>
      <c r="AS38" s="60">
        <f t="shared" si="5"/>
        <v>5.5</v>
      </c>
      <c r="AT38" s="43">
        <v>32</v>
      </c>
      <c r="AU38" s="1">
        <v>35</v>
      </c>
      <c r="AV38" s="2" t="s">
        <v>50</v>
      </c>
      <c r="AW38" s="2" t="s">
        <v>51</v>
      </c>
      <c r="AX38" s="2"/>
      <c r="AY38" s="35">
        <v>7</v>
      </c>
      <c r="AZ38" s="35">
        <v>6</v>
      </c>
      <c r="BA38" s="35">
        <v>7</v>
      </c>
      <c r="BB38" s="35">
        <v>6</v>
      </c>
      <c r="BC38" s="35">
        <v>4</v>
      </c>
      <c r="BD38" s="34">
        <f t="shared" si="6"/>
        <v>4.75</v>
      </c>
      <c r="BE38" s="35">
        <v>7</v>
      </c>
      <c r="BF38" s="35">
        <v>7</v>
      </c>
      <c r="BG38" s="35">
        <v>7</v>
      </c>
      <c r="BH38" s="35">
        <v>8</v>
      </c>
      <c r="BI38" s="60">
        <f t="shared" si="7"/>
        <v>7.699999999999999</v>
      </c>
      <c r="BJ38" s="43">
        <v>32</v>
      </c>
      <c r="BK38" s="1">
        <v>35</v>
      </c>
      <c r="BL38" s="2" t="s">
        <v>50</v>
      </c>
      <c r="BM38" s="2" t="s">
        <v>51</v>
      </c>
      <c r="BN38" s="2"/>
      <c r="BO38" s="35"/>
      <c r="BP38" s="35"/>
      <c r="BQ38" s="35"/>
      <c r="BR38" s="34">
        <f t="shared" si="8"/>
        <v>0</v>
      </c>
      <c r="BS38" s="56">
        <f t="shared" si="9"/>
        <v>6.68</v>
      </c>
      <c r="BT38" s="57" t="str">
        <f t="shared" si="10"/>
        <v>TB Kh¸</v>
      </c>
      <c r="BU38" s="15"/>
    </row>
    <row r="39" spans="1:73" ht="12.75">
      <c r="A39" s="43">
        <v>33</v>
      </c>
      <c r="B39" s="1">
        <v>36</v>
      </c>
      <c r="C39" s="2" t="s">
        <v>83</v>
      </c>
      <c r="D39" s="2" t="s">
        <v>52</v>
      </c>
      <c r="E39" s="2"/>
      <c r="F39" s="2">
        <v>8</v>
      </c>
      <c r="G39" s="2">
        <v>6</v>
      </c>
      <c r="H39" s="2">
        <v>7</v>
      </c>
      <c r="I39" s="33">
        <v>9</v>
      </c>
      <c r="J39" s="34">
        <f aca="true" t="shared" si="11" ref="J39:J56">(SUM(F39:H39)/3*0.3+I39*0.7)</f>
        <v>8.4</v>
      </c>
      <c r="K39" s="35">
        <v>7</v>
      </c>
      <c r="L39" s="35">
        <v>8</v>
      </c>
      <c r="M39" s="35">
        <v>6</v>
      </c>
      <c r="N39" s="35">
        <v>7</v>
      </c>
      <c r="O39" s="12">
        <v>8</v>
      </c>
      <c r="P39" s="60">
        <f aca="true" t="shared" si="12" ref="P39:P56">(SUM(K39:N39)/4*0.3+O39*0.7)</f>
        <v>7.699999999999999</v>
      </c>
      <c r="Q39" s="43">
        <v>33</v>
      </c>
      <c r="R39" s="1">
        <v>36</v>
      </c>
      <c r="S39" s="2" t="s">
        <v>83</v>
      </c>
      <c r="T39" s="2" t="s">
        <v>52</v>
      </c>
      <c r="U39" s="2"/>
      <c r="V39" s="35">
        <v>8</v>
      </c>
      <c r="W39" s="35">
        <v>7</v>
      </c>
      <c r="X39" s="35">
        <v>8</v>
      </c>
      <c r="Y39" s="34">
        <f aca="true" t="shared" si="13" ref="Y39:Y56">(SUM(V39:W39)/2*0.3+X39*0.7)</f>
        <v>7.85</v>
      </c>
      <c r="Z39" s="35">
        <v>7</v>
      </c>
      <c r="AA39" s="35">
        <v>7</v>
      </c>
      <c r="AB39" s="35">
        <v>5</v>
      </c>
      <c r="AC39" s="35">
        <v>8</v>
      </c>
      <c r="AD39" s="60">
        <f aca="true" t="shared" si="14" ref="AD39:AD56">(SUM(Z39:AB39)/3*0.3+AC39*0.7)</f>
        <v>7.5</v>
      </c>
      <c r="AE39" s="43">
        <v>33</v>
      </c>
      <c r="AF39" s="1">
        <v>36</v>
      </c>
      <c r="AG39" s="2" t="s">
        <v>83</v>
      </c>
      <c r="AH39" s="2" t="s">
        <v>52</v>
      </c>
      <c r="AI39" s="2"/>
      <c r="AJ39" s="35">
        <v>7</v>
      </c>
      <c r="AK39" s="35">
        <v>8</v>
      </c>
      <c r="AL39" s="35">
        <v>8</v>
      </c>
      <c r="AM39" s="35">
        <v>8</v>
      </c>
      <c r="AN39" s="34">
        <f aca="true" t="shared" si="15" ref="AN39:AN56">(SUM(AJ39:AL39)/3*0.3+AM39*0.7)</f>
        <v>7.8999999999999995</v>
      </c>
      <c r="AO39" s="35">
        <v>5</v>
      </c>
      <c r="AP39" s="35">
        <v>6</v>
      </c>
      <c r="AQ39" s="35">
        <v>8</v>
      </c>
      <c r="AR39" s="35">
        <v>5</v>
      </c>
      <c r="AS39" s="60">
        <f aca="true" t="shared" si="16" ref="AS39:AS56">SUM(AO39:AQ39)/3*0.3+AR39*0.7</f>
        <v>5.4</v>
      </c>
      <c r="AT39" s="43">
        <v>33</v>
      </c>
      <c r="AU39" s="1">
        <v>36</v>
      </c>
      <c r="AV39" s="2" t="s">
        <v>83</v>
      </c>
      <c r="AW39" s="2" t="s">
        <v>52</v>
      </c>
      <c r="AX39" s="2"/>
      <c r="AY39" s="35">
        <v>7</v>
      </c>
      <c r="AZ39" s="35">
        <v>7</v>
      </c>
      <c r="BA39" s="35">
        <v>6</v>
      </c>
      <c r="BB39" s="35">
        <v>7</v>
      </c>
      <c r="BC39" s="35">
        <v>6</v>
      </c>
      <c r="BD39" s="34">
        <f aca="true" t="shared" si="17" ref="BD39:BD56">(SUM(AY39:BB39)/4*0.3+BC39*0.7)</f>
        <v>6.225</v>
      </c>
      <c r="BE39" s="35">
        <v>7</v>
      </c>
      <c r="BF39" s="35">
        <v>7</v>
      </c>
      <c r="BG39" s="35">
        <v>8</v>
      </c>
      <c r="BH39" s="35">
        <v>7</v>
      </c>
      <c r="BI39" s="60">
        <f aca="true" t="shared" si="18" ref="BI39:BI56">(SUM(BE39:BG39)/3*0.3+BH39*0.7)</f>
        <v>7.1</v>
      </c>
      <c r="BJ39" s="43">
        <v>33</v>
      </c>
      <c r="BK39" s="1">
        <v>36</v>
      </c>
      <c r="BL39" s="2" t="s">
        <v>83</v>
      </c>
      <c r="BM39" s="2" t="s">
        <v>52</v>
      </c>
      <c r="BN39" s="2"/>
      <c r="BO39" s="35"/>
      <c r="BP39" s="35"/>
      <c r="BQ39" s="35"/>
      <c r="BR39" s="34">
        <f aca="true" t="shared" si="19" ref="BR39:BR56">(SUM(BO39:BP39)/3*0.3+BQ39*0.7)</f>
        <v>0</v>
      </c>
      <c r="BS39" s="56">
        <f aca="true" t="shared" si="20" ref="BS39:BS56">ROUND((J39*3+P39*4+Y39*2+AD39*3+AN39*3+AS39*3+BD39*4+BI39*3)/25,2)</f>
        <v>7.21</v>
      </c>
      <c r="BT39" s="57" t="str">
        <f aca="true" t="shared" si="21" ref="BT39:BT56">IF(BS39&gt;=9,"XuÊt s¾c",IF(AND(BS39&lt;9,BS39&gt;=8),"Giái",IF(AND(BS39&lt;8,BS39&gt;=7),"Kh¸",IF(AND(BS39&lt;7,BS39&gt;=6),"TB Kh¸",IF(AND(BS39&lt;6,BS39&gt;=5),"Trung B×nh",IF(AND(BS39&lt;5,BS39&gt;=4),"YÕu","KÐm"))))))</f>
        <v>Kh¸</v>
      </c>
      <c r="BU39" s="15"/>
    </row>
    <row r="40" spans="1:73" ht="12.75">
      <c r="A40" s="43">
        <v>34</v>
      </c>
      <c r="B40" s="1">
        <v>37</v>
      </c>
      <c r="C40" s="2" t="s">
        <v>9</v>
      </c>
      <c r="D40" s="2" t="s">
        <v>53</v>
      </c>
      <c r="E40" s="2"/>
      <c r="F40" s="2">
        <v>7</v>
      </c>
      <c r="G40" s="2">
        <v>7</v>
      </c>
      <c r="H40" s="2">
        <v>7</v>
      </c>
      <c r="I40" s="33">
        <v>7</v>
      </c>
      <c r="J40" s="34">
        <f t="shared" si="11"/>
        <v>7</v>
      </c>
      <c r="K40" s="35">
        <v>8</v>
      </c>
      <c r="L40" s="35">
        <v>7</v>
      </c>
      <c r="M40" s="35">
        <v>6</v>
      </c>
      <c r="N40" s="35">
        <v>7</v>
      </c>
      <c r="O40" s="12">
        <v>8</v>
      </c>
      <c r="P40" s="60">
        <f t="shared" si="12"/>
        <v>7.699999999999999</v>
      </c>
      <c r="Q40" s="43">
        <v>34</v>
      </c>
      <c r="R40" s="1">
        <v>37</v>
      </c>
      <c r="S40" s="2" t="s">
        <v>9</v>
      </c>
      <c r="T40" s="2" t="s">
        <v>53</v>
      </c>
      <c r="U40" s="2"/>
      <c r="V40" s="35">
        <v>8</v>
      </c>
      <c r="W40" s="35">
        <v>7</v>
      </c>
      <c r="X40" s="35">
        <v>9</v>
      </c>
      <c r="Y40" s="34">
        <f t="shared" si="13"/>
        <v>8.55</v>
      </c>
      <c r="Z40" s="35">
        <v>6</v>
      </c>
      <c r="AA40" s="35">
        <v>8</v>
      </c>
      <c r="AB40" s="35">
        <v>7</v>
      </c>
      <c r="AC40" s="35">
        <v>9</v>
      </c>
      <c r="AD40" s="60">
        <f t="shared" si="14"/>
        <v>8.4</v>
      </c>
      <c r="AE40" s="43">
        <v>34</v>
      </c>
      <c r="AF40" s="1">
        <v>37</v>
      </c>
      <c r="AG40" s="2" t="s">
        <v>9</v>
      </c>
      <c r="AH40" s="2" t="s">
        <v>53</v>
      </c>
      <c r="AI40" s="2"/>
      <c r="AJ40" s="35">
        <v>6</v>
      </c>
      <c r="AK40" s="35">
        <v>8</v>
      </c>
      <c r="AL40" s="35">
        <v>8</v>
      </c>
      <c r="AM40" s="35">
        <v>8</v>
      </c>
      <c r="AN40" s="34">
        <f t="shared" si="15"/>
        <v>7.799999999999999</v>
      </c>
      <c r="AO40" s="35">
        <v>7</v>
      </c>
      <c r="AP40" s="35">
        <v>8</v>
      </c>
      <c r="AQ40" s="35">
        <v>7</v>
      </c>
      <c r="AR40" s="35">
        <v>6</v>
      </c>
      <c r="AS40" s="60">
        <f t="shared" si="16"/>
        <v>6.399999999999999</v>
      </c>
      <c r="AT40" s="43">
        <v>34</v>
      </c>
      <c r="AU40" s="1">
        <v>37</v>
      </c>
      <c r="AV40" s="2" t="s">
        <v>9</v>
      </c>
      <c r="AW40" s="2" t="s">
        <v>53</v>
      </c>
      <c r="AX40" s="2"/>
      <c r="AY40" s="35">
        <v>5</v>
      </c>
      <c r="AZ40" s="35">
        <v>6</v>
      </c>
      <c r="BA40" s="35">
        <v>7</v>
      </c>
      <c r="BB40" s="35">
        <v>7</v>
      </c>
      <c r="BC40" s="35">
        <v>8</v>
      </c>
      <c r="BD40" s="34">
        <f t="shared" si="17"/>
        <v>7.475</v>
      </c>
      <c r="BE40" s="35">
        <v>8</v>
      </c>
      <c r="BF40" s="35">
        <v>7</v>
      </c>
      <c r="BG40" s="35">
        <v>7</v>
      </c>
      <c r="BH40" s="35">
        <v>9</v>
      </c>
      <c r="BI40" s="60">
        <f t="shared" si="18"/>
        <v>8.5</v>
      </c>
      <c r="BJ40" s="43">
        <v>34</v>
      </c>
      <c r="BK40" s="1">
        <v>37</v>
      </c>
      <c r="BL40" s="2" t="s">
        <v>9</v>
      </c>
      <c r="BM40" s="2" t="s">
        <v>53</v>
      </c>
      <c r="BN40" s="2"/>
      <c r="BO40" s="35"/>
      <c r="BP40" s="35"/>
      <c r="BQ40" s="35"/>
      <c r="BR40" s="34">
        <f t="shared" si="19"/>
        <v>0</v>
      </c>
      <c r="BS40" s="56">
        <f t="shared" si="20"/>
        <v>7.68</v>
      </c>
      <c r="BT40" s="57" t="str">
        <f t="shared" si="21"/>
        <v>Kh¸</v>
      </c>
      <c r="BU40" s="15"/>
    </row>
    <row r="41" spans="1:73" ht="12.75">
      <c r="A41" s="43">
        <v>35</v>
      </c>
      <c r="B41" s="1">
        <v>38</v>
      </c>
      <c r="C41" s="2" t="s">
        <v>41</v>
      </c>
      <c r="D41" s="2" t="s">
        <v>55</v>
      </c>
      <c r="E41" s="2"/>
      <c r="F41" s="2">
        <v>7</v>
      </c>
      <c r="G41" s="2">
        <v>8</v>
      </c>
      <c r="H41" s="2">
        <v>7</v>
      </c>
      <c r="I41" s="33">
        <v>6</v>
      </c>
      <c r="J41" s="34">
        <f t="shared" si="11"/>
        <v>6.399999999999999</v>
      </c>
      <c r="K41" s="35">
        <v>8</v>
      </c>
      <c r="L41" s="35">
        <v>7</v>
      </c>
      <c r="M41" s="35">
        <v>7</v>
      </c>
      <c r="N41" s="35">
        <v>7</v>
      </c>
      <c r="O41" s="12">
        <v>8</v>
      </c>
      <c r="P41" s="60">
        <f t="shared" si="12"/>
        <v>7.7749999999999995</v>
      </c>
      <c r="Q41" s="43">
        <v>35</v>
      </c>
      <c r="R41" s="1">
        <v>38</v>
      </c>
      <c r="S41" s="2" t="s">
        <v>41</v>
      </c>
      <c r="T41" s="2" t="s">
        <v>55</v>
      </c>
      <c r="U41" s="2"/>
      <c r="V41" s="35">
        <v>8</v>
      </c>
      <c r="W41" s="35">
        <v>8</v>
      </c>
      <c r="X41" s="35">
        <v>6</v>
      </c>
      <c r="Y41" s="34">
        <f t="shared" si="13"/>
        <v>6.6</v>
      </c>
      <c r="Z41" s="35">
        <v>8</v>
      </c>
      <c r="AA41" s="35">
        <v>8</v>
      </c>
      <c r="AB41" s="35">
        <v>8</v>
      </c>
      <c r="AC41" s="35">
        <v>7</v>
      </c>
      <c r="AD41" s="60">
        <f t="shared" si="14"/>
        <v>7.299999999999999</v>
      </c>
      <c r="AE41" s="43">
        <v>35</v>
      </c>
      <c r="AF41" s="1">
        <v>38</v>
      </c>
      <c r="AG41" s="2" t="s">
        <v>41</v>
      </c>
      <c r="AH41" s="2" t="s">
        <v>55</v>
      </c>
      <c r="AI41" s="2"/>
      <c r="AJ41" s="35">
        <v>8</v>
      </c>
      <c r="AK41" s="35">
        <v>8</v>
      </c>
      <c r="AL41" s="35">
        <v>8</v>
      </c>
      <c r="AM41" s="35">
        <v>9</v>
      </c>
      <c r="AN41" s="34">
        <f t="shared" si="15"/>
        <v>8.7</v>
      </c>
      <c r="AO41" s="35">
        <v>6</v>
      </c>
      <c r="AP41" s="35">
        <v>8</v>
      </c>
      <c r="AQ41" s="35">
        <v>8</v>
      </c>
      <c r="AR41" s="35">
        <v>6</v>
      </c>
      <c r="AS41" s="60">
        <f t="shared" si="16"/>
        <v>6.399999999999999</v>
      </c>
      <c r="AT41" s="43">
        <v>35</v>
      </c>
      <c r="AU41" s="1">
        <v>38</v>
      </c>
      <c r="AV41" s="2" t="s">
        <v>41</v>
      </c>
      <c r="AW41" s="2" t="s">
        <v>55</v>
      </c>
      <c r="AX41" s="2"/>
      <c r="AY41" s="35">
        <v>6</v>
      </c>
      <c r="AZ41" s="35">
        <v>7</v>
      </c>
      <c r="BA41" s="35">
        <v>6</v>
      </c>
      <c r="BB41" s="35">
        <v>7</v>
      </c>
      <c r="BC41" s="35">
        <v>8</v>
      </c>
      <c r="BD41" s="34">
        <f t="shared" si="17"/>
        <v>7.55</v>
      </c>
      <c r="BE41" s="35">
        <v>8</v>
      </c>
      <c r="BF41" s="35">
        <v>8</v>
      </c>
      <c r="BG41" s="35">
        <v>7</v>
      </c>
      <c r="BH41" s="35">
        <v>8</v>
      </c>
      <c r="BI41" s="60">
        <f t="shared" si="18"/>
        <v>7.8999999999999995</v>
      </c>
      <c r="BJ41" s="43">
        <v>35</v>
      </c>
      <c r="BK41" s="1">
        <v>38</v>
      </c>
      <c r="BL41" s="2" t="s">
        <v>41</v>
      </c>
      <c r="BM41" s="2" t="s">
        <v>55</v>
      </c>
      <c r="BN41" s="2"/>
      <c r="BO41" s="35"/>
      <c r="BP41" s="35"/>
      <c r="BQ41" s="35"/>
      <c r="BR41" s="34">
        <f t="shared" si="19"/>
        <v>0</v>
      </c>
      <c r="BS41" s="56">
        <f t="shared" si="20"/>
        <v>7.38</v>
      </c>
      <c r="BT41" s="57" t="str">
        <f t="shared" si="21"/>
        <v>Kh¸</v>
      </c>
      <c r="BU41" s="15"/>
    </row>
    <row r="42" spans="1:73" ht="12.75">
      <c r="A42" s="43">
        <v>36</v>
      </c>
      <c r="B42" s="1">
        <v>39</v>
      </c>
      <c r="C42" s="2" t="s">
        <v>24</v>
      </c>
      <c r="D42" s="2" t="s">
        <v>55</v>
      </c>
      <c r="E42" s="2"/>
      <c r="F42" s="2">
        <v>8</v>
      </c>
      <c r="G42" s="2">
        <v>7</v>
      </c>
      <c r="H42" s="2">
        <v>7</v>
      </c>
      <c r="I42" s="33">
        <v>8</v>
      </c>
      <c r="J42" s="34">
        <f t="shared" si="11"/>
        <v>7.799999999999999</v>
      </c>
      <c r="K42" s="35">
        <v>8</v>
      </c>
      <c r="L42" s="35">
        <v>7</v>
      </c>
      <c r="M42" s="35">
        <v>6</v>
      </c>
      <c r="N42" s="35">
        <v>7</v>
      </c>
      <c r="O42" s="12">
        <v>8</v>
      </c>
      <c r="P42" s="60">
        <f t="shared" si="12"/>
        <v>7.699999999999999</v>
      </c>
      <c r="Q42" s="43">
        <v>36</v>
      </c>
      <c r="R42" s="1">
        <v>39</v>
      </c>
      <c r="S42" s="2" t="s">
        <v>24</v>
      </c>
      <c r="T42" s="2" t="s">
        <v>55</v>
      </c>
      <c r="U42" s="2"/>
      <c r="V42" s="35">
        <v>7</v>
      </c>
      <c r="W42" s="35">
        <v>7</v>
      </c>
      <c r="X42" s="35">
        <v>8</v>
      </c>
      <c r="Y42" s="34">
        <f t="shared" si="13"/>
        <v>7.699999999999999</v>
      </c>
      <c r="Z42" s="35">
        <v>6</v>
      </c>
      <c r="AA42" s="35">
        <v>8</v>
      </c>
      <c r="AB42" s="35">
        <v>8</v>
      </c>
      <c r="AC42" s="35">
        <v>8</v>
      </c>
      <c r="AD42" s="60">
        <f t="shared" si="14"/>
        <v>7.799999999999999</v>
      </c>
      <c r="AE42" s="43">
        <v>36</v>
      </c>
      <c r="AF42" s="1">
        <v>39</v>
      </c>
      <c r="AG42" s="2" t="s">
        <v>24</v>
      </c>
      <c r="AH42" s="2" t="s">
        <v>55</v>
      </c>
      <c r="AI42" s="2"/>
      <c r="AJ42" s="35">
        <v>6</v>
      </c>
      <c r="AK42" s="35">
        <v>8</v>
      </c>
      <c r="AL42" s="35">
        <v>7</v>
      </c>
      <c r="AM42" s="35">
        <v>7</v>
      </c>
      <c r="AN42" s="34">
        <f t="shared" si="15"/>
        <v>7</v>
      </c>
      <c r="AO42" s="35">
        <v>6</v>
      </c>
      <c r="AP42" s="35">
        <v>7</v>
      </c>
      <c r="AQ42" s="35">
        <v>7</v>
      </c>
      <c r="AR42" s="35">
        <v>5</v>
      </c>
      <c r="AS42" s="60">
        <f t="shared" si="16"/>
        <v>5.5</v>
      </c>
      <c r="AT42" s="43">
        <v>36</v>
      </c>
      <c r="AU42" s="1">
        <v>39</v>
      </c>
      <c r="AV42" s="2" t="s">
        <v>24</v>
      </c>
      <c r="AW42" s="2" t="s">
        <v>55</v>
      </c>
      <c r="AX42" s="2"/>
      <c r="AY42" s="35">
        <v>4</v>
      </c>
      <c r="AZ42" s="35">
        <v>7</v>
      </c>
      <c r="BA42" s="35">
        <v>7</v>
      </c>
      <c r="BB42" s="35">
        <v>7</v>
      </c>
      <c r="BC42" s="35">
        <v>6</v>
      </c>
      <c r="BD42" s="34">
        <f t="shared" si="17"/>
        <v>6.074999999999999</v>
      </c>
      <c r="BE42" s="35">
        <v>7</v>
      </c>
      <c r="BF42" s="35">
        <v>8</v>
      </c>
      <c r="BG42" s="35">
        <v>7</v>
      </c>
      <c r="BH42" s="35">
        <v>6</v>
      </c>
      <c r="BI42" s="60">
        <f t="shared" si="18"/>
        <v>6.399999999999999</v>
      </c>
      <c r="BJ42" s="43">
        <v>36</v>
      </c>
      <c r="BK42" s="1">
        <v>39</v>
      </c>
      <c r="BL42" s="2" t="s">
        <v>24</v>
      </c>
      <c r="BM42" s="2" t="s">
        <v>55</v>
      </c>
      <c r="BN42" s="2"/>
      <c r="BO42" s="35"/>
      <c r="BP42" s="35"/>
      <c r="BQ42" s="35"/>
      <c r="BR42" s="34">
        <f t="shared" si="19"/>
        <v>0</v>
      </c>
      <c r="BS42" s="56">
        <f t="shared" si="20"/>
        <v>6.96</v>
      </c>
      <c r="BT42" s="57" t="str">
        <f t="shared" si="21"/>
        <v>TB Kh¸</v>
      </c>
      <c r="BU42" s="15"/>
    </row>
    <row r="43" spans="1:73" ht="12.75">
      <c r="A43" s="43">
        <v>37</v>
      </c>
      <c r="B43" s="1">
        <v>40</v>
      </c>
      <c r="C43" s="2" t="s">
        <v>10</v>
      </c>
      <c r="D43" s="2" t="s">
        <v>56</v>
      </c>
      <c r="E43" s="2"/>
      <c r="F43" s="2">
        <v>9</v>
      </c>
      <c r="G43" s="2">
        <v>8</v>
      </c>
      <c r="H43" s="2">
        <v>7</v>
      </c>
      <c r="I43" s="33">
        <v>9</v>
      </c>
      <c r="J43" s="34">
        <f t="shared" si="11"/>
        <v>8.7</v>
      </c>
      <c r="K43" s="35">
        <v>8</v>
      </c>
      <c r="L43" s="35">
        <v>6</v>
      </c>
      <c r="M43" s="35">
        <v>7</v>
      </c>
      <c r="N43" s="35">
        <v>8</v>
      </c>
      <c r="O43" s="12">
        <v>8</v>
      </c>
      <c r="P43" s="60">
        <f t="shared" si="12"/>
        <v>7.7749999999999995</v>
      </c>
      <c r="Q43" s="43">
        <v>37</v>
      </c>
      <c r="R43" s="1">
        <v>40</v>
      </c>
      <c r="S43" s="2" t="s">
        <v>10</v>
      </c>
      <c r="T43" s="2" t="s">
        <v>56</v>
      </c>
      <c r="U43" s="2"/>
      <c r="V43" s="35">
        <v>8</v>
      </c>
      <c r="W43" s="35">
        <v>8</v>
      </c>
      <c r="X43" s="35">
        <v>9</v>
      </c>
      <c r="Y43" s="34">
        <f t="shared" si="13"/>
        <v>8.7</v>
      </c>
      <c r="Z43" s="35">
        <v>7</v>
      </c>
      <c r="AA43" s="35">
        <v>8</v>
      </c>
      <c r="AB43" s="35">
        <v>9</v>
      </c>
      <c r="AC43" s="35">
        <v>9</v>
      </c>
      <c r="AD43" s="60">
        <f t="shared" si="14"/>
        <v>8.7</v>
      </c>
      <c r="AE43" s="43">
        <v>37</v>
      </c>
      <c r="AF43" s="1">
        <v>40</v>
      </c>
      <c r="AG43" s="2" t="s">
        <v>10</v>
      </c>
      <c r="AH43" s="2" t="s">
        <v>56</v>
      </c>
      <c r="AI43" s="2"/>
      <c r="AJ43" s="35">
        <v>7</v>
      </c>
      <c r="AK43" s="35">
        <v>8</v>
      </c>
      <c r="AL43" s="35">
        <v>7</v>
      </c>
      <c r="AM43" s="35">
        <v>8</v>
      </c>
      <c r="AN43" s="34">
        <f t="shared" si="15"/>
        <v>7.799999999999999</v>
      </c>
      <c r="AO43" s="35">
        <v>7</v>
      </c>
      <c r="AP43" s="35">
        <v>7</v>
      </c>
      <c r="AQ43" s="35">
        <v>8</v>
      </c>
      <c r="AR43" s="35">
        <v>7</v>
      </c>
      <c r="AS43" s="60">
        <f t="shared" si="16"/>
        <v>7.1</v>
      </c>
      <c r="AT43" s="43">
        <v>37</v>
      </c>
      <c r="AU43" s="1">
        <v>40</v>
      </c>
      <c r="AV43" s="2" t="s">
        <v>10</v>
      </c>
      <c r="AW43" s="2" t="s">
        <v>56</v>
      </c>
      <c r="AX43" s="2"/>
      <c r="AY43" s="35">
        <v>6</v>
      </c>
      <c r="AZ43" s="35">
        <v>7</v>
      </c>
      <c r="BA43" s="35">
        <v>6</v>
      </c>
      <c r="BB43" s="35">
        <v>7</v>
      </c>
      <c r="BC43" s="35">
        <v>7</v>
      </c>
      <c r="BD43" s="34">
        <f t="shared" si="17"/>
        <v>6.85</v>
      </c>
      <c r="BE43" s="35">
        <v>7</v>
      </c>
      <c r="BF43" s="35">
        <v>8</v>
      </c>
      <c r="BG43" s="35">
        <v>9</v>
      </c>
      <c r="BH43" s="35">
        <v>9</v>
      </c>
      <c r="BI43" s="60">
        <f t="shared" si="18"/>
        <v>8.7</v>
      </c>
      <c r="BJ43" s="43">
        <v>37</v>
      </c>
      <c r="BK43" s="1">
        <v>40</v>
      </c>
      <c r="BL43" s="2" t="s">
        <v>10</v>
      </c>
      <c r="BM43" s="2" t="s">
        <v>56</v>
      </c>
      <c r="BN43" s="2"/>
      <c r="BO43" s="35"/>
      <c r="BP43" s="35"/>
      <c r="BQ43" s="35"/>
      <c r="BR43" s="34">
        <f t="shared" si="19"/>
        <v>0</v>
      </c>
      <c r="BS43" s="56">
        <f t="shared" si="20"/>
        <v>7.96</v>
      </c>
      <c r="BT43" s="57" t="str">
        <f t="shared" si="21"/>
        <v>Kh¸</v>
      </c>
      <c r="BU43" s="15"/>
    </row>
    <row r="44" spans="1:73" ht="12.75">
      <c r="A44" s="43">
        <v>38</v>
      </c>
      <c r="B44" s="1">
        <v>41</v>
      </c>
      <c r="C44" s="2" t="s">
        <v>47</v>
      </c>
      <c r="D44" s="2" t="s">
        <v>57</v>
      </c>
      <c r="E44" s="2"/>
      <c r="F44" s="2">
        <v>7</v>
      </c>
      <c r="G44" s="2">
        <v>7</v>
      </c>
      <c r="H44" s="2">
        <v>6</v>
      </c>
      <c r="I44" s="33">
        <v>7</v>
      </c>
      <c r="J44" s="34">
        <f t="shared" si="11"/>
        <v>6.8999999999999995</v>
      </c>
      <c r="K44" s="35">
        <v>8</v>
      </c>
      <c r="L44" s="35">
        <v>7</v>
      </c>
      <c r="M44" s="35">
        <v>8</v>
      </c>
      <c r="N44" s="35">
        <v>8</v>
      </c>
      <c r="O44" s="12">
        <v>8</v>
      </c>
      <c r="P44" s="60">
        <f t="shared" si="12"/>
        <v>7.924999999999999</v>
      </c>
      <c r="Q44" s="43">
        <v>38</v>
      </c>
      <c r="R44" s="1">
        <v>41</v>
      </c>
      <c r="S44" s="2" t="s">
        <v>47</v>
      </c>
      <c r="T44" s="2" t="s">
        <v>57</v>
      </c>
      <c r="U44" s="2"/>
      <c r="V44" s="35">
        <v>8</v>
      </c>
      <c r="W44" s="35">
        <v>7</v>
      </c>
      <c r="X44" s="35">
        <v>8</v>
      </c>
      <c r="Y44" s="34">
        <f t="shared" si="13"/>
        <v>7.85</v>
      </c>
      <c r="Z44" s="35">
        <v>6</v>
      </c>
      <c r="AA44" s="35">
        <v>8</v>
      </c>
      <c r="AB44" s="35">
        <v>8</v>
      </c>
      <c r="AC44" s="35">
        <v>7</v>
      </c>
      <c r="AD44" s="60">
        <f t="shared" si="14"/>
        <v>7.1</v>
      </c>
      <c r="AE44" s="43">
        <v>38</v>
      </c>
      <c r="AF44" s="1">
        <v>41</v>
      </c>
      <c r="AG44" s="2" t="s">
        <v>47</v>
      </c>
      <c r="AH44" s="2" t="s">
        <v>57</v>
      </c>
      <c r="AI44" s="2"/>
      <c r="AJ44" s="35">
        <v>7</v>
      </c>
      <c r="AK44" s="35">
        <v>7</v>
      </c>
      <c r="AL44" s="35">
        <v>7</v>
      </c>
      <c r="AM44" s="35">
        <v>7</v>
      </c>
      <c r="AN44" s="34">
        <f t="shared" si="15"/>
        <v>7</v>
      </c>
      <c r="AO44" s="35">
        <v>6</v>
      </c>
      <c r="AP44" s="35">
        <v>6</v>
      </c>
      <c r="AQ44" s="35">
        <v>7</v>
      </c>
      <c r="AR44" s="35">
        <v>7</v>
      </c>
      <c r="AS44" s="60">
        <f t="shared" si="16"/>
        <v>6.799999999999999</v>
      </c>
      <c r="AT44" s="43">
        <v>38</v>
      </c>
      <c r="AU44" s="1">
        <v>41</v>
      </c>
      <c r="AV44" s="2" t="s">
        <v>47</v>
      </c>
      <c r="AW44" s="2" t="s">
        <v>57</v>
      </c>
      <c r="AX44" s="2"/>
      <c r="AY44" s="35">
        <v>6</v>
      </c>
      <c r="AZ44" s="35">
        <v>7</v>
      </c>
      <c r="BA44" s="35">
        <v>6</v>
      </c>
      <c r="BB44" s="35">
        <v>7</v>
      </c>
      <c r="BC44" s="35">
        <v>7</v>
      </c>
      <c r="BD44" s="34">
        <f t="shared" si="17"/>
        <v>6.85</v>
      </c>
      <c r="BE44" s="35">
        <v>7</v>
      </c>
      <c r="BF44" s="35">
        <v>8</v>
      </c>
      <c r="BG44" s="35">
        <v>7</v>
      </c>
      <c r="BH44" s="35">
        <v>8</v>
      </c>
      <c r="BI44" s="60">
        <f t="shared" si="18"/>
        <v>7.799999999999999</v>
      </c>
      <c r="BJ44" s="43">
        <v>38</v>
      </c>
      <c r="BK44" s="1">
        <v>41</v>
      </c>
      <c r="BL44" s="2" t="s">
        <v>47</v>
      </c>
      <c r="BM44" s="2" t="s">
        <v>57</v>
      </c>
      <c r="BN44" s="2"/>
      <c r="BO44" s="35"/>
      <c r="BP44" s="35"/>
      <c r="BQ44" s="35"/>
      <c r="BR44" s="34">
        <f t="shared" si="19"/>
        <v>0</v>
      </c>
      <c r="BS44" s="56">
        <f t="shared" si="20"/>
        <v>7.26</v>
      </c>
      <c r="BT44" s="57" t="str">
        <f t="shared" si="21"/>
        <v>Kh¸</v>
      </c>
      <c r="BU44" s="15"/>
    </row>
    <row r="45" spans="1:73" ht="12.75">
      <c r="A45" s="43">
        <v>39</v>
      </c>
      <c r="B45" s="1">
        <v>42</v>
      </c>
      <c r="C45" s="2" t="s">
        <v>23</v>
      </c>
      <c r="D45" s="2" t="s">
        <v>58</v>
      </c>
      <c r="E45" s="2"/>
      <c r="F45" s="2">
        <v>7</v>
      </c>
      <c r="G45" s="2">
        <v>7</v>
      </c>
      <c r="H45" s="2">
        <v>7</v>
      </c>
      <c r="I45" s="33">
        <v>9</v>
      </c>
      <c r="J45" s="34">
        <f t="shared" si="11"/>
        <v>8.4</v>
      </c>
      <c r="K45" s="35">
        <v>8</v>
      </c>
      <c r="L45" s="35">
        <v>7</v>
      </c>
      <c r="M45" s="35">
        <v>7</v>
      </c>
      <c r="N45" s="35">
        <v>8</v>
      </c>
      <c r="O45" s="12">
        <v>8</v>
      </c>
      <c r="P45" s="60">
        <f t="shared" si="12"/>
        <v>7.85</v>
      </c>
      <c r="Q45" s="43">
        <v>39</v>
      </c>
      <c r="R45" s="1">
        <v>42</v>
      </c>
      <c r="S45" s="2" t="s">
        <v>23</v>
      </c>
      <c r="T45" s="2" t="s">
        <v>58</v>
      </c>
      <c r="U45" s="2"/>
      <c r="V45" s="35">
        <v>6</v>
      </c>
      <c r="W45" s="35">
        <v>7</v>
      </c>
      <c r="X45" s="35">
        <v>6</v>
      </c>
      <c r="Y45" s="34">
        <f t="shared" si="13"/>
        <v>6.1499999999999995</v>
      </c>
      <c r="Z45" s="35">
        <v>8</v>
      </c>
      <c r="AA45" s="35">
        <v>8</v>
      </c>
      <c r="AB45" s="35">
        <v>9</v>
      </c>
      <c r="AC45" s="35">
        <v>8</v>
      </c>
      <c r="AD45" s="60">
        <f t="shared" si="14"/>
        <v>8.1</v>
      </c>
      <c r="AE45" s="43">
        <v>39</v>
      </c>
      <c r="AF45" s="1">
        <v>42</v>
      </c>
      <c r="AG45" s="2" t="s">
        <v>23</v>
      </c>
      <c r="AH45" s="2" t="s">
        <v>58</v>
      </c>
      <c r="AI45" s="2"/>
      <c r="AJ45" s="35">
        <v>7</v>
      </c>
      <c r="AK45" s="35">
        <v>8</v>
      </c>
      <c r="AL45" s="35">
        <v>8</v>
      </c>
      <c r="AM45" s="35">
        <v>8</v>
      </c>
      <c r="AN45" s="34">
        <f t="shared" si="15"/>
        <v>7.8999999999999995</v>
      </c>
      <c r="AO45" s="35">
        <v>7</v>
      </c>
      <c r="AP45" s="35">
        <v>6</v>
      </c>
      <c r="AQ45" s="35">
        <v>7</v>
      </c>
      <c r="AR45" s="35">
        <v>9</v>
      </c>
      <c r="AS45" s="60">
        <f t="shared" si="16"/>
        <v>8.3</v>
      </c>
      <c r="AT45" s="43">
        <v>39</v>
      </c>
      <c r="AU45" s="1">
        <v>42</v>
      </c>
      <c r="AV45" s="2" t="s">
        <v>23</v>
      </c>
      <c r="AW45" s="2" t="s">
        <v>58</v>
      </c>
      <c r="AX45" s="2"/>
      <c r="AY45" s="35">
        <v>5</v>
      </c>
      <c r="AZ45" s="35">
        <v>6</v>
      </c>
      <c r="BA45" s="35">
        <v>6</v>
      </c>
      <c r="BB45" s="35">
        <v>6</v>
      </c>
      <c r="BC45" s="35">
        <v>6</v>
      </c>
      <c r="BD45" s="34">
        <f t="shared" si="17"/>
        <v>5.924999999999999</v>
      </c>
      <c r="BE45" s="35">
        <v>6</v>
      </c>
      <c r="BF45" s="35">
        <v>7</v>
      </c>
      <c r="BG45" s="35">
        <v>7</v>
      </c>
      <c r="BH45" s="35">
        <v>8</v>
      </c>
      <c r="BI45" s="60">
        <f t="shared" si="18"/>
        <v>7.6</v>
      </c>
      <c r="BJ45" s="43">
        <v>39</v>
      </c>
      <c r="BK45" s="1">
        <v>42</v>
      </c>
      <c r="BL45" s="2" t="s">
        <v>23</v>
      </c>
      <c r="BM45" s="2" t="s">
        <v>58</v>
      </c>
      <c r="BN45" s="2"/>
      <c r="BO45" s="35"/>
      <c r="BP45" s="35"/>
      <c r="BQ45" s="35"/>
      <c r="BR45" s="34">
        <f t="shared" si="19"/>
        <v>0</v>
      </c>
      <c r="BS45" s="56">
        <f t="shared" si="20"/>
        <v>7.53</v>
      </c>
      <c r="BT45" s="57" t="str">
        <f t="shared" si="21"/>
        <v>Kh¸</v>
      </c>
      <c r="BU45" s="15"/>
    </row>
    <row r="46" spans="1:73" ht="12.75">
      <c r="A46" s="43">
        <v>40</v>
      </c>
      <c r="B46" s="1">
        <v>43</v>
      </c>
      <c r="C46" s="2" t="s">
        <v>59</v>
      </c>
      <c r="D46" s="2" t="s">
        <v>60</v>
      </c>
      <c r="E46" s="2"/>
      <c r="F46" s="2">
        <v>7</v>
      </c>
      <c r="G46" s="2">
        <v>7</v>
      </c>
      <c r="H46" s="2">
        <v>8</v>
      </c>
      <c r="I46" s="33">
        <v>7</v>
      </c>
      <c r="J46" s="34">
        <f t="shared" si="11"/>
        <v>7.1</v>
      </c>
      <c r="K46" s="35">
        <v>7</v>
      </c>
      <c r="L46" s="35">
        <v>8</v>
      </c>
      <c r="M46" s="35">
        <v>8</v>
      </c>
      <c r="N46" s="35">
        <v>7</v>
      </c>
      <c r="O46" s="12">
        <v>8</v>
      </c>
      <c r="P46" s="60">
        <f t="shared" si="12"/>
        <v>7.85</v>
      </c>
      <c r="Q46" s="43">
        <v>40</v>
      </c>
      <c r="R46" s="1">
        <v>43</v>
      </c>
      <c r="S46" s="2" t="s">
        <v>59</v>
      </c>
      <c r="T46" s="2" t="s">
        <v>60</v>
      </c>
      <c r="U46" s="2"/>
      <c r="V46" s="35">
        <v>7</v>
      </c>
      <c r="W46" s="35">
        <v>7</v>
      </c>
      <c r="X46" s="35">
        <v>7</v>
      </c>
      <c r="Y46" s="34">
        <f t="shared" si="13"/>
        <v>7</v>
      </c>
      <c r="Z46" s="35">
        <v>6</v>
      </c>
      <c r="AA46" s="35">
        <v>7</v>
      </c>
      <c r="AB46" s="35">
        <v>5</v>
      </c>
      <c r="AC46" s="35">
        <v>7</v>
      </c>
      <c r="AD46" s="60">
        <f t="shared" si="14"/>
        <v>6.699999999999999</v>
      </c>
      <c r="AE46" s="43">
        <v>40</v>
      </c>
      <c r="AF46" s="1">
        <v>43</v>
      </c>
      <c r="AG46" s="2" t="s">
        <v>59</v>
      </c>
      <c r="AH46" s="2" t="s">
        <v>60</v>
      </c>
      <c r="AI46" s="2"/>
      <c r="AJ46" s="35">
        <v>6</v>
      </c>
      <c r="AK46" s="35">
        <v>8</v>
      </c>
      <c r="AL46" s="35">
        <v>6</v>
      </c>
      <c r="AM46" s="35">
        <v>8</v>
      </c>
      <c r="AN46" s="34">
        <f t="shared" si="15"/>
        <v>7.6</v>
      </c>
      <c r="AO46" s="35">
        <v>5</v>
      </c>
      <c r="AP46" s="35">
        <v>7</v>
      </c>
      <c r="AQ46" s="35">
        <v>7</v>
      </c>
      <c r="AR46" s="35">
        <v>7</v>
      </c>
      <c r="AS46" s="60">
        <f t="shared" si="16"/>
        <v>6.799999999999999</v>
      </c>
      <c r="AT46" s="43">
        <v>40</v>
      </c>
      <c r="AU46" s="1">
        <v>43</v>
      </c>
      <c r="AV46" s="2" t="s">
        <v>59</v>
      </c>
      <c r="AW46" s="2" t="s">
        <v>60</v>
      </c>
      <c r="AX46" s="2"/>
      <c r="AY46" s="35">
        <v>5</v>
      </c>
      <c r="AZ46" s="35">
        <v>6</v>
      </c>
      <c r="BA46" s="35">
        <v>6</v>
      </c>
      <c r="BB46" s="35">
        <v>6</v>
      </c>
      <c r="BC46" s="35">
        <v>6</v>
      </c>
      <c r="BD46" s="34">
        <f t="shared" si="17"/>
        <v>5.924999999999999</v>
      </c>
      <c r="BE46" s="35">
        <v>6</v>
      </c>
      <c r="BF46" s="35">
        <v>7</v>
      </c>
      <c r="BG46" s="35">
        <v>8</v>
      </c>
      <c r="BH46" s="35">
        <v>8</v>
      </c>
      <c r="BI46" s="60">
        <f t="shared" si="18"/>
        <v>7.699999999999999</v>
      </c>
      <c r="BJ46" s="43">
        <v>40</v>
      </c>
      <c r="BK46" s="1">
        <v>43</v>
      </c>
      <c r="BL46" s="2" t="s">
        <v>59</v>
      </c>
      <c r="BM46" s="2" t="s">
        <v>60</v>
      </c>
      <c r="BN46" s="2"/>
      <c r="BO46" s="35"/>
      <c r="BP46" s="35"/>
      <c r="BQ46" s="35"/>
      <c r="BR46" s="34">
        <f t="shared" si="19"/>
        <v>0</v>
      </c>
      <c r="BS46" s="56">
        <f t="shared" si="20"/>
        <v>7.07</v>
      </c>
      <c r="BT46" s="57" t="str">
        <f t="shared" si="21"/>
        <v>Kh¸</v>
      </c>
      <c r="BU46" s="15"/>
    </row>
    <row r="47" spans="1:73" ht="12.75">
      <c r="A47" s="43">
        <v>41</v>
      </c>
      <c r="B47" s="1">
        <v>44</v>
      </c>
      <c r="C47" s="2" t="s">
        <v>61</v>
      </c>
      <c r="D47" s="2" t="s">
        <v>62</v>
      </c>
      <c r="E47" s="2"/>
      <c r="F47" s="2">
        <v>9</v>
      </c>
      <c r="G47" s="2">
        <v>7</v>
      </c>
      <c r="H47" s="2">
        <v>7</v>
      </c>
      <c r="I47" s="33">
        <v>8</v>
      </c>
      <c r="J47" s="34">
        <f t="shared" si="11"/>
        <v>7.8999999999999995</v>
      </c>
      <c r="K47" s="35">
        <v>6</v>
      </c>
      <c r="L47" s="35">
        <v>8</v>
      </c>
      <c r="M47" s="35">
        <v>7</v>
      </c>
      <c r="N47" s="35">
        <v>7</v>
      </c>
      <c r="O47" s="12">
        <v>8</v>
      </c>
      <c r="P47" s="60">
        <f t="shared" si="12"/>
        <v>7.699999999999999</v>
      </c>
      <c r="Q47" s="43">
        <v>41</v>
      </c>
      <c r="R47" s="1">
        <v>44</v>
      </c>
      <c r="S47" s="2" t="s">
        <v>61</v>
      </c>
      <c r="T47" s="2" t="s">
        <v>62</v>
      </c>
      <c r="U47" s="2"/>
      <c r="V47" s="35">
        <v>7</v>
      </c>
      <c r="W47" s="35">
        <v>7</v>
      </c>
      <c r="X47" s="35">
        <v>7</v>
      </c>
      <c r="Y47" s="34">
        <f t="shared" si="13"/>
        <v>7</v>
      </c>
      <c r="Z47" s="35">
        <v>8</v>
      </c>
      <c r="AA47" s="35">
        <v>8</v>
      </c>
      <c r="AB47" s="35">
        <v>8</v>
      </c>
      <c r="AC47" s="35">
        <v>8</v>
      </c>
      <c r="AD47" s="60">
        <f t="shared" si="14"/>
        <v>8</v>
      </c>
      <c r="AE47" s="43">
        <v>41</v>
      </c>
      <c r="AF47" s="1">
        <v>44</v>
      </c>
      <c r="AG47" s="2" t="s">
        <v>61</v>
      </c>
      <c r="AH47" s="2" t="s">
        <v>62</v>
      </c>
      <c r="AI47" s="2"/>
      <c r="AJ47" s="35">
        <v>7</v>
      </c>
      <c r="AK47" s="35">
        <v>7</v>
      </c>
      <c r="AL47" s="35">
        <v>8</v>
      </c>
      <c r="AM47" s="35">
        <v>7</v>
      </c>
      <c r="AN47" s="34">
        <f t="shared" si="15"/>
        <v>7.1</v>
      </c>
      <c r="AO47" s="35">
        <v>5</v>
      </c>
      <c r="AP47" s="35">
        <v>8</v>
      </c>
      <c r="AQ47" s="35">
        <v>8</v>
      </c>
      <c r="AR47" s="35">
        <v>7</v>
      </c>
      <c r="AS47" s="60">
        <f t="shared" si="16"/>
        <v>7</v>
      </c>
      <c r="AT47" s="43">
        <v>41</v>
      </c>
      <c r="AU47" s="1">
        <v>44</v>
      </c>
      <c r="AV47" s="2" t="s">
        <v>61</v>
      </c>
      <c r="AW47" s="2" t="s">
        <v>62</v>
      </c>
      <c r="AX47" s="2"/>
      <c r="AY47" s="35">
        <v>6</v>
      </c>
      <c r="AZ47" s="35">
        <v>6</v>
      </c>
      <c r="BA47" s="35">
        <v>6</v>
      </c>
      <c r="BB47" s="35">
        <v>6</v>
      </c>
      <c r="BC47" s="35">
        <v>7</v>
      </c>
      <c r="BD47" s="34">
        <f t="shared" si="17"/>
        <v>6.699999999999999</v>
      </c>
      <c r="BE47" s="35">
        <v>8</v>
      </c>
      <c r="BF47" s="35">
        <v>8</v>
      </c>
      <c r="BG47" s="35">
        <v>7</v>
      </c>
      <c r="BH47" s="35">
        <v>8</v>
      </c>
      <c r="BI47" s="60">
        <f t="shared" si="18"/>
        <v>7.8999999999999995</v>
      </c>
      <c r="BJ47" s="43">
        <v>41</v>
      </c>
      <c r="BK47" s="1">
        <v>44</v>
      </c>
      <c r="BL47" s="2" t="s">
        <v>61</v>
      </c>
      <c r="BM47" s="2" t="s">
        <v>62</v>
      </c>
      <c r="BN47" s="2"/>
      <c r="BO47" s="35"/>
      <c r="BP47" s="35"/>
      <c r="BQ47" s="35"/>
      <c r="BR47" s="34">
        <f t="shared" si="19"/>
        <v>0</v>
      </c>
      <c r="BS47" s="56">
        <f t="shared" si="20"/>
        <v>7.41</v>
      </c>
      <c r="BT47" s="57" t="str">
        <f t="shared" si="21"/>
        <v>Kh¸</v>
      </c>
      <c r="BU47" s="15"/>
    </row>
    <row r="48" spans="1:73" ht="12.75">
      <c r="A48" s="43">
        <v>42</v>
      </c>
      <c r="B48" s="1">
        <v>45</v>
      </c>
      <c r="C48" s="2" t="s">
        <v>47</v>
      </c>
      <c r="D48" s="2" t="s">
        <v>62</v>
      </c>
      <c r="E48" s="2"/>
      <c r="F48" s="2">
        <v>8</v>
      </c>
      <c r="G48" s="2">
        <v>8</v>
      </c>
      <c r="H48" s="2">
        <v>7</v>
      </c>
      <c r="I48" s="33">
        <v>9</v>
      </c>
      <c r="J48" s="34">
        <f t="shared" si="11"/>
        <v>8.6</v>
      </c>
      <c r="K48" s="35">
        <v>8</v>
      </c>
      <c r="L48" s="35">
        <v>6</v>
      </c>
      <c r="M48" s="35">
        <v>7</v>
      </c>
      <c r="N48" s="35">
        <v>7</v>
      </c>
      <c r="O48" s="12">
        <v>7</v>
      </c>
      <c r="P48" s="60">
        <f t="shared" si="12"/>
        <v>7</v>
      </c>
      <c r="Q48" s="43">
        <v>42</v>
      </c>
      <c r="R48" s="1">
        <v>45</v>
      </c>
      <c r="S48" s="2" t="s">
        <v>47</v>
      </c>
      <c r="T48" s="2" t="s">
        <v>62</v>
      </c>
      <c r="U48" s="2"/>
      <c r="V48" s="35">
        <v>8</v>
      </c>
      <c r="W48" s="35">
        <v>8</v>
      </c>
      <c r="X48" s="35">
        <v>8</v>
      </c>
      <c r="Y48" s="34">
        <f t="shared" si="13"/>
        <v>8</v>
      </c>
      <c r="Z48" s="35">
        <v>7</v>
      </c>
      <c r="AA48" s="35">
        <v>8</v>
      </c>
      <c r="AB48" s="35">
        <v>8</v>
      </c>
      <c r="AC48" s="35">
        <v>8</v>
      </c>
      <c r="AD48" s="60">
        <f t="shared" si="14"/>
        <v>7.8999999999999995</v>
      </c>
      <c r="AE48" s="43">
        <v>42</v>
      </c>
      <c r="AF48" s="1">
        <v>45</v>
      </c>
      <c r="AG48" s="2" t="s">
        <v>47</v>
      </c>
      <c r="AH48" s="2" t="s">
        <v>62</v>
      </c>
      <c r="AI48" s="2"/>
      <c r="AJ48" s="35">
        <v>7</v>
      </c>
      <c r="AK48" s="35">
        <v>8</v>
      </c>
      <c r="AL48" s="35">
        <v>7</v>
      </c>
      <c r="AM48" s="35">
        <v>7</v>
      </c>
      <c r="AN48" s="34">
        <f t="shared" si="15"/>
        <v>7.1</v>
      </c>
      <c r="AO48" s="35">
        <v>7</v>
      </c>
      <c r="AP48" s="35">
        <v>6</v>
      </c>
      <c r="AQ48" s="35">
        <v>8</v>
      </c>
      <c r="AR48" s="35">
        <v>8</v>
      </c>
      <c r="AS48" s="60">
        <f t="shared" si="16"/>
        <v>7.699999999999999</v>
      </c>
      <c r="AT48" s="43">
        <v>42</v>
      </c>
      <c r="AU48" s="1">
        <v>45</v>
      </c>
      <c r="AV48" s="2" t="s">
        <v>47</v>
      </c>
      <c r="AW48" s="2" t="s">
        <v>62</v>
      </c>
      <c r="AX48" s="2"/>
      <c r="AY48" s="35">
        <v>6</v>
      </c>
      <c r="AZ48" s="35">
        <v>6</v>
      </c>
      <c r="BA48" s="35">
        <v>6</v>
      </c>
      <c r="BB48" s="35">
        <v>7</v>
      </c>
      <c r="BC48" s="35">
        <v>6</v>
      </c>
      <c r="BD48" s="34">
        <f t="shared" si="17"/>
        <v>6.074999999999999</v>
      </c>
      <c r="BE48" s="35">
        <v>7</v>
      </c>
      <c r="BF48" s="35">
        <v>8</v>
      </c>
      <c r="BG48" s="35">
        <v>8</v>
      </c>
      <c r="BH48" s="35">
        <v>8</v>
      </c>
      <c r="BI48" s="60">
        <f t="shared" si="18"/>
        <v>7.8999999999999995</v>
      </c>
      <c r="BJ48" s="43">
        <v>42</v>
      </c>
      <c r="BK48" s="1">
        <v>45</v>
      </c>
      <c r="BL48" s="2" t="s">
        <v>47</v>
      </c>
      <c r="BM48" s="2" t="s">
        <v>62</v>
      </c>
      <c r="BN48" s="2"/>
      <c r="BO48" s="35"/>
      <c r="BP48" s="35"/>
      <c r="BQ48" s="35"/>
      <c r="BR48" s="34">
        <f t="shared" si="19"/>
        <v>0</v>
      </c>
      <c r="BS48" s="56">
        <f t="shared" si="20"/>
        <v>7.44</v>
      </c>
      <c r="BT48" s="57" t="str">
        <f t="shared" si="21"/>
        <v>Kh¸</v>
      </c>
      <c r="BU48" s="15"/>
    </row>
    <row r="49" spans="1:73" ht="12.75">
      <c r="A49" s="43">
        <v>43</v>
      </c>
      <c r="B49" s="1">
        <v>46</v>
      </c>
      <c r="C49" s="2" t="s">
        <v>10</v>
      </c>
      <c r="D49" s="2" t="s">
        <v>62</v>
      </c>
      <c r="E49" s="2"/>
      <c r="F49" s="2">
        <v>8</v>
      </c>
      <c r="G49" s="2">
        <v>7</v>
      </c>
      <c r="H49" s="2">
        <v>7</v>
      </c>
      <c r="I49" s="33">
        <v>9</v>
      </c>
      <c r="J49" s="34">
        <f t="shared" si="11"/>
        <v>8.5</v>
      </c>
      <c r="K49" s="35">
        <v>8</v>
      </c>
      <c r="L49" s="35">
        <v>7</v>
      </c>
      <c r="M49" s="35">
        <v>6</v>
      </c>
      <c r="N49" s="35">
        <v>7</v>
      </c>
      <c r="O49" s="12">
        <v>8</v>
      </c>
      <c r="P49" s="60">
        <f t="shared" si="12"/>
        <v>7.699999999999999</v>
      </c>
      <c r="Q49" s="43">
        <v>43</v>
      </c>
      <c r="R49" s="1">
        <v>46</v>
      </c>
      <c r="S49" s="2" t="s">
        <v>10</v>
      </c>
      <c r="T49" s="2" t="s">
        <v>62</v>
      </c>
      <c r="U49" s="2"/>
      <c r="V49" s="35">
        <v>7</v>
      </c>
      <c r="W49" s="35">
        <v>7</v>
      </c>
      <c r="X49" s="35">
        <v>7</v>
      </c>
      <c r="Y49" s="34">
        <f t="shared" si="13"/>
        <v>7</v>
      </c>
      <c r="Z49" s="35">
        <v>6</v>
      </c>
      <c r="AA49" s="35">
        <v>8</v>
      </c>
      <c r="AB49" s="35">
        <v>8</v>
      </c>
      <c r="AC49" s="35">
        <v>8</v>
      </c>
      <c r="AD49" s="60">
        <f t="shared" si="14"/>
        <v>7.799999999999999</v>
      </c>
      <c r="AE49" s="43">
        <v>43</v>
      </c>
      <c r="AF49" s="1">
        <v>46</v>
      </c>
      <c r="AG49" s="2" t="s">
        <v>10</v>
      </c>
      <c r="AH49" s="2" t="s">
        <v>62</v>
      </c>
      <c r="AI49" s="2"/>
      <c r="AJ49" s="35">
        <v>8</v>
      </c>
      <c r="AK49" s="35">
        <v>8</v>
      </c>
      <c r="AL49" s="35">
        <v>7</v>
      </c>
      <c r="AM49" s="35">
        <v>8</v>
      </c>
      <c r="AN49" s="34">
        <f t="shared" si="15"/>
        <v>7.8999999999999995</v>
      </c>
      <c r="AO49" s="35">
        <v>6</v>
      </c>
      <c r="AP49" s="35">
        <v>7</v>
      </c>
      <c r="AQ49" s="35">
        <v>8</v>
      </c>
      <c r="AR49" s="35">
        <v>7</v>
      </c>
      <c r="AS49" s="60">
        <f t="shared" si="16"/>
        <v>7</v>
      </c>
      <c r="AT49" s="43">
        <v>43</v>
      </c>
      <c r="AU49" s="1">
        <v>46</v>
      </c>
      <c r="AV49" s="2" t="s">
        <v>10</v>
      </c>
      <c r="AW49" s="2" t="s">
        <v>62</v>
      </c>
      <c r="AX49" s="2"/>
      <c r="AY49" s="35">
        <v>5</v>
      </c>
      <c r="AZ49" s="35">
        <v>6</v>
      </c>
      <c r="BA49" s="35">
        <v>7</v>
      </c>
      <c r="BB49" s="35">
        <v>7</v>
      </c>
      <c r="BC49" s="35">
        <v>6</v>
      </c>
      <c r="BD49" s="34">
        <f t="shared" si="17"/>
        <v>6.074999999999999</v>
      </c>
      <c r="BE49" s="35">
        <v>5</v>
      </c>
      <c r="BF49" s="35">
        <v>7</v>
      </c>
      <c r="BG49" s="35">
        <v>7</v>
      </c>
      <c r="BH49" s="35">
        <v>8</v>
      </c>
      <c r="BI49" s="60">
        <f t="shared" si="18"/>
        <v>7.5</v>
      </c>
      <c r="BJ49" s="43">
        <v>43</v>
      </c>
      <c r="BK49" s="1">
        <v>46</v>
      </c>
      <c r="BL49" s="2" t="s">
        <v>10</v>
      </c>
      <c r="BM49" s="2" t="s">
        <v>62</v>
      </c>
      <c r="BN49" s="2"/>
      <c r="BO49" s="35"/>
      <c r="BP49" s="35"/>
      <c r="BQ49" s="35"/>
      <c r="BR49" s="34">
        <f t="shared" si="19"/>
        <v>0</v>
      </c>
      <c r="BS49" s="56">
        <f t="shared" si="20"/>
        <v>7.41</v>
      </c>
      <c r="BT49" s="57" t="str">
        <f t="shared" si="21"/>
        <v>Kh¸</v>
      </c>
      <c r="BU49" s="15"/>
    </row>
    <row r="50" spans="1:73" ht="12.75">
      <c r="A50" s="43">
        <v>44</v>
      </c>
      <c r="B50" s="1">
        <v>47</v>
      </c>
      <c r="C50" s="2" t="s">
        <v>63</v>
      </c>
      <c r="D50" s="2" t="s">
        <v>62</v>
      </c>
      <c r="E50" s="2"/>
      <c r="F50" s="2">
        <v>9</v>
      </c>
      <c r="G50" s="2">
        <v>7</v>
      </c>
      <c r="H50" s="2">
        <v>8</v>
      </c>
      <c r="I50" s="33">
        <v>9</v>
      </c>
      <c r="J50" s="34">
        <f t="shared" si="11"/>
        <v>8.7</v>
      </c>
      <c r="K50" s="35">
        <v>9</v>
      </c>
      <c r="L50" s="35">
        <v>8</v>
      </c>
      <c r="M50" s="35">
        <v>7</v>
      </c>
      <c r="N50" s="35">
        <v>8</v>
      </c>
      <c r="O50" s="12">
        <v>8</v>
      </c>
      <c r="P50" s="60">
        <f t="shared" si="12"/>
        <v>8</v>
      </c>
      <c r="Q50" s="43">
        <v>44</v>
      </c>
      <c r="R50" s="1">
        <v>47</v>
      </c>
      <c r="S50" s="2" t="s">
        <v>63</v>
      </c>
      <c r="T50" s="2" t="s">
        <v>62</v>
      </c>
      <c r="U50" s="2"/>
      <c r="V50" s="35">
        <v>7</v>
      </c>
      <c r="W50" s="35">
        <v>8</v>
      </c>
      <c r="X50" s="35">
        <v>8</v>
      </c>
      <c r="Y50" s="34">
        <f t="shared" si="13"/>
        <v>7.85</v>
      </c>
      <c r="Z50" s="35">
        <v>8</v>
      </c>
      <c r="AA50" s="35">
        <v>9</v>
      </c>
      <c r="AB50" s="35">
        <v>8</v>
      </c>
      <c r="AC50" s="35">
        <v>9</v>
      </c>
      <c r="AD50" s="60">
        <f t="shared" si="14"/>
        <v>8.8</v>
      </c>
      <c r="AE50" s="43">
        <v>44</v>
      </c>
      <c r="AF50" s="1">
        <v>47</v>
      </c>
      <c r="AG50" s="2" t="s">
        <v>63</v>
      </c>
      <c r="AH50" s="2" t="s">
        <v>62</v>
      </c>
      <c r="AI50" s="2"/>
      <c r="AJ50" s="35">
        <v>8</v>
      </c>
      <c r="AK50" s="35">
        <v>8</v>
      </c>
      <c r="AL50" s="35">
        <v>7</v>
      </c>
      <c r="AM50" s="35">
        <v>7</v>
      </c>
      <c r="AN50" s="34">
        <f t="shared" si="15"/>
        <v>7.199999999999999</v>
      </c>
      <c r="AO50" s="35">
        <v>7</v>
      </c>
      <c r="AP50" s="35">
        <v>8</v>
      </c>
      <c r="AQ50" s="35">
        <v>7</v>
      </c>
      <c r="AR50" s="35">
        <v>7</v>
      </c>
      <c r="AS50" s="60">
        <f t="shared" si="16"/>
        <v>7.1</v>
      </c>
      <c r="AT50" s="43">
        <v>44</v>
      </c>
      <c r="AU50" s="1">
        <v>47</v>
      </c>
      <c r="AV50" s="2" t="s">
        <v>63</v>
      </c>
      <c r="AW50" s="2" t="s">
        <v>62</v>
      </c>
      <c r="AX50" s="2"/>
      <c r="AY50" s="35">
        <v>7</v>
      </c>
      <c r="AZ50" s="35">
        <v>6</v>
      </c>
      <c r="BA50" s="35">
        <v>6</v>
      </c>
      <c r="BB50" s="35">
        <v>6</v>
      </c>
      <c r="BC50" s="35">
        <v>7</v>
      </c>
      <c r="BD50" s="34">
        <f t="shared" si="17"/>
        <v>6.7749999999999995</v>
      </c>
      <c r="BE50" s="35">
        <v>8</v>
      </c>
      <c r="BF50" s="35">
        <v>7</v>
      </c>
      <c r="BG50" s="35">
        <v>7</v>
      </c>
      <c r="BH50" s="35">
        <v>8</v>
      </c>
      <c r="BI50" s="60">
        <f t="shared" si="18"/>
        <v>7.799999999999999</v>
      </c>
      <c r="BJ50" s="43">
        <v>44</v>
      </c>
      <c r="BK50" s="1">
        <v>47</v>
      </c>
      <c r="BL50" s="2" t="s">
        <v>63</v>
      </c>
      <c r="BM50" s="2" t="s">
        <v>62</v>
      </c>
      <c r="BN50" s="2"/>
      <c r="BO50" s="35"/>
      <c r="BP50" s="35"/>
      <c r="BQ50" s="35"/>
      <c r="BR50" s="34">
        <f t="shared" si="19"/>
        <v>0</v>
      </c>
      <c r="BS50" s="56">
        <f t="shared" si="20"/>
        <v>7.74</v>
      </c>
      <c r="BT50" s="57" t="str">
        <f t="shared" si="21"/>
        <v>Kh¸</v>
      </c>
      <c r="BU50" s="15"/>
    </row>
    <row r="51" spans="1:73" ht="12.75">
      <c r="A51" s="43">
        <v>45</v>
      </c>
      <c r="B51" s="1">
        <v>48</v>
      </c>
      <c r="C51" s="2" t="s">
        <v>65</v>
      </c>
      <c r="D51" s="2" t="s">
        <v>64</v>
      </c>
      <c r="E51" s="2"/>
      <c r="F51" s="2">
        <v>8</v>
      </c>
      <c r="G51" s="2">
        <v>7</v>
      </c>
      <c r="H51" s="2">
        <v>7</v>
      </c>
      <c r="I51" s="33">
        <v>9</v>
      </c>
      <c r="J51" s="34">
        <f t="shared" si="11"/>
        <v>8.5</v>
      </c>
      <c r="K51" s="35">
        <v>8</v>
      </c>
      <c r="L51" s="35">
        <v>7</v>
      </c>
      <c r="M51" s="35">
        <v>8</v>
      </c>
      <c r="N51" s="35">
        <v>8</v>
      </c>
      <c r="O51" s="12">
        <v>7</v>
      </c>
      <c r="P51" s="60">
        <f t="shared" si="12"/>
        <v>7.225</v>
      </c>
      <c r="Q51" s="43">
        <v>45</v>
      </c>
      <c r="R51" s="1">
        <v>48</v>
      </c>
      <c r="S51" s="2" t="s">
        <v>65</v>
      </c>
      <c r="T51" s="2" t="s">
        <v>64</v>
      </c>
      <c r="U51" s="2"/>
      <c r="V51" s="35">
        <v>8</v>
      </c>
      <c r="W51" s="35">
        <v>8</v>
      </c>
      <c r="X51" s="35">
        <v>9</v>
      </c>
      <c r="Y51" s="34">
        <f t="shared" si="13"/>
        <v>8.7</v>
      </c>
      <c r="Z51" s="35">
        <v>8</v>
      </c>
      <c r="AA51" s="35">
        <v>8</v>
      </c>
      <c r="AB51" s="35">
        <v>9</v>
      </c>
      <c r="AC51" s="35">
        <v>8</v>
      </c>
      <c r="AD51" s="60">
        <f t="shared" si="14"/>
        <v>8.1</v>
      </c>
      <c r="AE51" s="43">
        <v>45</v>
      </c>
      <c r="AF51" s="1">
        <v>48</v>
      </c>
      <c r="AG51" s="2" t="s">
        <v>65</v>
      </c>
      <c r="AH51" s="2" t="s">
        <v>64</v>
      </c>
      <c r="AI51" s="2"/>
      <c r="AJ51" s="35">
        <v>7</v>
      </c>
      <c r="AK51" s="35">
        <v>8</v>
      </c>
      <c r="AL51" s="35">
        <v>8</v>
      </c>
      <c r="AM51" s="35">
        <v>8</v>
      </c>
      <c r="AN51" s="34">
        <f t="shared" si="15"/>
        <v>7.8999999999999995</v>
      </c>
      <c r="AO51" s="35">
        <v>6</v>
      </c>
      <c r="AP51" s="35">
        <v>7</v>
      </c>
      <c r="AQ51" s="35">
        <v>7</v>
      </c>
      <c r="AR51" s="35">
        <v>8</v>
      </c>
      <c r="AS51" s="60">
        <f t="shared" si="16"/>
        <v>7.6</v>
      </c>
      <c r="AT51" s="43">
        <v>45</v>
      </c>
      <c r="AU51" s="1">
        <v>48</v>
      </c>
      <c r="AV51" s="2" t="s">
        <v>65</v>
      </c>
      <c r="AW51" s="2" t="s">
        <v>64</v>
      </c>
      <c r="AX51" s="2"/>
      <c r="AY51" s="35">
        <v>7</v>
      </c>
      <c r="AZ51" s="35">
        <v>6</v>
      </c>
      <c r="BA51" s="35">
        <v>7</v>
      </c>
      <c r="BB51" s="35">
        <v>7</v>
      </c>
      <c r="BC51" s="35">
        <v>6</v>
      </c>
      <c r="BD51" s="34">
        <f t="shared" si="17"/>
        <v>6.225</v>
      </c>
      <c r="BE51" s="35">
        <v>8</v>
      </c>
      <c r="BF51" s="35">
        <v>8</v>
      </c>
      <c r="BG51" s="35">
        <v>9</v>
      </c>
      <c r="BH51" s="35">
        <v>8</v>
      </c>
      <c r="BI51" s="60">
        <f t="shared" si="18"/>
        <v>8.1</v>
      </c>
      <c r="BJ51" s="43">
        <v>45</v>
      </c>
      <c r="BK51" s="1">
        <v>48</v>
      </c>
      <c r="BL51" s="2" t="s">
        <v>65</v>
      </c>
      <c r="BM51" s="2" t="s">
        <v>64</v>
      </c>
      <c r="BN51" s="2"/>
      <c r="BO51" s="35"/>
      <c r="BP51" s="35"/>
      <c r="BQ51" s="35"/>
      <c r="BR51" s="34">
        <f t="shared" si="19"/>
        <v>0</v>
      </c>
      <c r="BS51" s="56">
        <f t="shared" si="20"/>
        <v>7.67</v>
      </c>
      <c r="BT51" s="57" t="str">
        <f t="shared" si="21"/>
        <v>Kh¸</v>
      </c>
      <c r="BU51" s="15"/>
    </row>
    <row r="52" spans="1:73" ht="12.75">
      <c r="A52" s="43">
        <v>46</v>
      </c>
      <c r="B52" s="1">
        <v>49</v>
      </c>
      <c r="C52" s="2" t="s">
        <v>10</v>
      </c>
      <c r="D52" s="2" t="s">
        <v>66</v>
      </c>
      <c r="E52" s="2"/>
      <c r="F52" s="2">
        <v>7</v>
      </c>
      <c r="G52" s="2">
        <v>7</v>
      </c>
      <c r="H52" s="2">
        <v>8</v>
      </c>
      <c r="I52" s="33">
        <v>9</v>
      </c>
      <c r="J52" s="34">
        <f t="shared" si="11"/>
        <v>8.5</v>
      </c>
      <c r="K52" s="35">
        <v>7</v>
      </c>
      <c r="L52" s="35">
        <v>8</v>
      </c>
      <c r="M52" s="35">
        <v>7</v>
      </c>
      <c r="N52" s="35">
        <v>6</v>
      </c>
      <c r="O52" s="12">
        <v>8</v>
      </c>
      <c r="P52" s="60">
        <f t="shared" si="12"/>
        <v>7.699999999999999</v>
      </c>
      <c r="Q52" s="43">
        <v>46</v>
      </c>
      <c r="R52" s="1">
        <v>49</v>
      </c>
      <c r="S52" s="2" t="s">
        <v>10</v>
      </c>
      <c r="T52" s="2" t="s">
        <v>66</v>
      </c>
      <c r="U52" s="2"/>
      <c r="V52" s="35">
        <v>7</v>
      </c>
      <c r="W52" s="35">
        <v>7</v>
      </c>
      <c r="X52" s="35">
        <v>8</v>
      </c>
      <c r="Y52" s="34">
        <f t="shared" si="13"/>
        <v>7.699999999999999</v>
      </c>
      <c r="Z52" s="35">
        <v>8</v>
      </c>
      <c r="AA52" s="35">
        <v>8</v>
      </c>
      <c r="AB52" s="35">
        <v>8</v>
      </c>
      <c r="AC52" s="35">
        <v>7</v>
      </c>
      <c r="AD52" s="60">
        <f t="shared" si="14"/>
        <v>7.299999999999999</v>
      </c>
      <c r="AE52" s="43">
        <v>46</v>
      </c>
      <c r="AF52" s="1">
        <v>49</v>
      </c>
      <c r="AG52" s="2" t="s">
        <v>10</v>
      </c>
      <c r="AH52" s="2" t="s">
        <v>66</v>
      </c>
      <c r="AI52" s="2"/>
      <c r="AJ52" s="35">
        <v>8</v>
      </c>
      <c r="AK52" s="35">
        <v>7</v>
      </c>
      <c r="AL52" s="35">
        <v>7</v>
      </c>
      <c r="AM52" s="35">
        <v>8</v>
      </c>
      <c r="AN52" s="34">
        <f t="shared" si="15"/>
        <v>7.799999999999999</v>
      </c>
      <c r="AO52" s="35">
        <v>6</v>
      </c>
      <c r="AP52" s="35">
        <v>6</v>
      </c>
      <c r="AQ52" s="35">
        <v>8</v>
      </c>
      <c r="AR52" s="35">
        <v>6</v>
      </c>
      <c r="AS52" s="60">
        <f t="shared" si="16"/>
        <v>6.199999999999999</v>
      </c>
      <c r="AT52" s="43">
        <v>46</v>
      </c>
      <c r="AU52" s="1">
        <v>49</v>
      </c>
      <c r="AV52" s="2" t="s">
        <v>10</v>
      </c>
      <c r="AW52" s="2" t="s">
        <v>66</v>
      </c>
      <c r="AX52" s="2"/>
      <c r="AY52" s="35">
        <v>6</v>
      </c>
      <c r="AZ52" s="35">
        <v>6</v>
      </c>
      <c r="BA52" s="35">
        <v>6</v>
      </c>
      <c r="BB52" s="35">
        <v>6</v>
      </c>
      <c r="BC52" s="35">
        <v>6</v>
      </c>
      <c r="BD52" s="34">
        <f t="shared" si="17"/>
        <v>5.999999999999999</v>
      </c>
      <c r="BE52" s="35">
        <v>8</v>
      </c>
      <c r="BF52" s="35">
        <v>7</v>
      </c>
      <c r="BG52" s="35">
        <v>8</v>
      </c>
      <c r="BH52" s="35">
        <v>7</v>
      </c>
      <c r="BI52" s="60">
        <f t="shared" si="18"/>
        <v>7.199999999999999</v>
      </c>
      <c r="BJ52" s="43">
        <v>46</v>
      </c>
      <c r="BK52" s="1">
        <v>49</v>
      </c>
      <c r="BL52" s="2" t="s">
        <v>10</v>
      </c>
      <c r="BM52" s="2" t="s">
        <v>66</v>
      </c>
      <c r="BN52" s="2"/>
      <c r="BO52" s="35"/>
      <c r="BP52" s="35"/>
      <c r="BQ52" s="35"/>
      <c r="BR52" s="34">
        <f t="shared" si="19"/>
        <v>0</v>
      </c>
      <c r="BS52" s="56">
        <f t="shared" si="20"/>
        <v>7.25</v>
      </c>
      <c r="BT52" s="57" t="str">
        <f t="shared" si="21"/>
        <v>Kh¸</v>
      </c>
      <c r="BU52" s="15"/>
    </row>
    <row r="53" spans="1:73" ht="12.75">
      <c r="A53" s="43">
        <v>47</v>
      </c>
      <c r="B53" s="1">
        <v>50</v>
      </c>
      <c r="C53" s="2" t="s">
        <v>10</v>
      </c>
      <c r="D53" s="2" t="s">
        <v>67</v>
      </c>
      <c r="E53" s="2"/>
      <c r="F53" s="2">
        <v>7</v>
      </c>
      <c r="G53" s="2">
        <v>9</v>
      </c>
      <c r="H53" s="2">
        <v>8</v>
      </c>
      <c r="I53" s="33">
        <v>9</v>
      </c>
      <c r="J53" s="34">
        <f t="shared" si="11"/>
        <v>8.7</v>
      </c>
      <c r="K53" s="35">
        <v>8</v>
      </c>
      <c r="L53" s="35">
        <v>7</v>
      </c>
      <c r="M53" s="35">
        <v>6</v>
      </c>
      <c r="N53" s="35">
        <v>7</v>
      </c>
      <c r="O53" s="12">
        <v>8</v>
      </c>
      <c r="P53" s="60">
        <f t="shared" si="12"/>
        <v>7.699999999999999</v>
      </c>
      <c r="Q53" s="43">
        <v>47</v>
      </c>
      <c r="R53" s="1">
        <v>50</v>
      </c>
      <c r="S53" s="2" t="s">
        <v>10</v>
      </c>
      <c r="T53" s="2" t="s">
        <v>67</v>
      </c>
      <c r="U53" s="2"/>
      <c r="V53" s="35">
        <v>8</v>
      </c>
      <c r="W53" s="35">
        <v>8</v>
      </c>
      <c r="X53" s="35">
        <v>9</v>
      </c>
      <c r="Y53" s="34">
        <f t="shared" si="13"/>
        <v>8.7</v>
      </c>
      <c r="Z53" s="35">
        <v>8</v>
      </c>
      <c r="AA53" s="35">
        <v>8</v>
      </c>
      <c r="AB53" s="35">
        <v>7</v>
      </c>
      <c r="AC53" s="35">
        <v>8</v>
      </c>
      <c r="AD53" s="60">
        <f t="shared" si="14"/>
        <v>7.8999999999999995</v>
      </c>
      <c r="AE53" s="43">
        <v>47</v>
      </c>
      <c r="AF53" s="1">
        <v>50</v>
      </c>
      <c r="AG53" s="2" t="s">
        <v>10</v>
      </c>
      <c r="AH53" s="2" t="s">
        <v>67</v>
      </c>
      <c r="AI53" s="2"/>
      <c r="AJ53" s="35">
        <v>7</v>
      </c>
      <c r="AK53" s="35">
        <v>8</v>
      </c>
      <c r="AL53" s="35">
        <v>8</v>
      </c>
      <c r="AM53" s="35">
        <v>6</v>
      </c>
      <c r="AN53" s="34">
        <f t="shared" si="15"/>
        <v>6.499999999999999</v>
      </c>
      <c r="AO53" s="35">
        <v>5</v>
      </c>
      <c r="AP53" s="35">
        <v>8</v>
      </c>
      <c r="AQ53" s="35">
        <v>8</v>
      </c>
      <c r="AR53" s="35">
        <v>9</v>
      </c>
      <c r="AS53" s="60">
        <f t="shared" si="16"/>
        <v>8.4</v>
      </c>
      <c r="AT53" s="43">
        <v>47</v>
      </c>
      <c r="AU53" s="1">
        <v>50</v>
      </c>
      <c r="AV53" s="2" t="s">
        <v>10</v>
      </c>
      <c r="AW53" s="2" t="s">
        <v>67</v>
      </c>
      <c r="AX53" s="2"/>
      <c r="AY53" s="35">
        <v>6</v>
      </c>
      <c r="AZ53" s="35">
        <v>7</v>
      </c>
      <c r="BA53" s="35">
        <v>7</v>
      </c>
      <c r="BB53" s="35">
        <v>7</v>
      </c>
      <c r="BC53" s="35">
        <v>5</v>
      </c>
      <c r="BD53" s="34">
        <f t="shared" si="17"/>
        <v>5.525</v>
      </c>
      <c r="BE53" s="35">
        <v>8</v>
      </c>
      <c r="BF53" s="35">
        <v>8</v>
      </c>
      <c r="BG53" s="35">
        <v>8</v>
      </c>
      <c r="BH53" s="35">
        <v>7</v>
      </c>
      <c r="BI53" s="60">
        <f t="shared" si="18"/>
        <v>7.299999999999999</v>
      </c>
      <c r="BJ53" s="43">
        <v>47</v>
      </c>
      <c r="BK53" s="1">
        <v>50</v>
      </c>
      <c r="BL53" s="2" t="s">
        <v>10</v>
      </c>
      <c r="BM53" s="2" t="s">
        <v>67</v>
      </c>
      <c r="BN53" s="2"/>
      <c r="BO53" s="35"/>
      <c r="BP53" s="35"/>
      <c r="BQ53" s="35"/>
      <c r="BR53" s="34">
        <f t="shared" si="19"/>
        <v>0</v>
      </c>
      <c r="BS53" s="56">
        <f t="shared" si="20"/>
        <v>7.47</v>
      </c>
      <c r="BT53" s="57" t="str">
        <f t="shared" si="21"/>
        <v>Kh¸</v>
      </c>
      <c r="BU53" s="15"/>
    </row>
    <row r="54" spans="1:73" ht="12.75">
      <c r="A54" s="43">
        <v>48</v>
      </c>
      <c r="B54" s="1">
        <v>51</v>
      </c>
      <c r="C54" s="2" t="s">
        <v>9</v>
      </c>
      <c r="D54" s="2" t="s">
        <v>67</v>
      </c>
      <c r="E54" s="2"/>
      <c r="F54" s="2">
        <v>7</v>
      </c>
      <c r="G54" s="2">
        <v>7</v>
      </c>
      <c r="H54" s="2">
        <v>7</v>
      </c>
      <c r="I54" s="33">
        <v>7</v>
      </c>
      <c r="J54" s="34">
        <f t="shared" si="11"/>
        <v>7</v>
      </c>
      <c r="K54" s="35">
        <v>5</v>
      </c>
      <c r="L54" s="35">
        <v>8</v>
      </c>
      <c r="M54" s="35">
        <v>7</v>
      </c>
      <c r="N54" s="35">
        <v>7</v>
      </c>
      <c r="O54" s="12">
        <v>7</v>
      </c>
      <c r="P54" s="60">
        <f t="shared" si="12"/>
        <v>6.924999999999999</v>
      </c>
      <c r="Q54" s="43">
        <v>48</v>
      </c>
      <c r="R54" s="1">
        <v>51</v>
      </c>
      <c r="S54" s="2" t="s">
        <v>9</v>
      </c>
      <c r="T54" s="2" t="s">
        <v>67</v>
      </c>
      <c r="U54" s="2"/>
      <c r="V54" s="35">
        <v>7</v>
      </c>
      <c r="W54" s="35">
        <v>7</v>
      </c>
      <c r="X54" s="35">
        <v>8</v>
      </c>
      <c r="Y54" s="34">
        <f t="shared" si="13"/>
        <v>7.699999999999999</v>
      </c>
      <c r="Z54" s="35">
        <v>8</v>
      </c>
      <c r="AA54" s="35">
        <v>7</v>
      </c>
      <c r="AB54" s="35">
        <v>6</v>
      </c>
      <c r="AC54" s="35">
        <v>7</v>
      </c>
      <c r="AD54" s="60">
        <f t="shared" si="14"/>
        <v>7</v>
      </c>
      <c r="AE54" s="43">
        <v>48</v>
      </c>
      <c r="AF54" s="1">
        <v>51</v>
      </c>
      <c r="AG54" s="2" t="s">
        <v>9</v>
      </c>
      <c r="AH54" s="2" t="s">
        <v>67</v>
      </c>
      <c r="AI54" s="2"/>
      <c r="AJ54" s="35">
        <v>7</v>
      </c>
      <c r="AK54" s="35">
        <v>8</v>
      </c>
      <c r="AL54" s="35">
        <v>7</v>
      </c>
      <c r="AM54" s="35">
        <v>8</v>
      </c>
      <c r="AN54" s="34">
        <f t="shared" si="15"/>
        <v>7.799999999999999</v>
      </c>
      <c r="AO54" s="35">
        <v>7</v>
      </c>
      <c r="AP54" s="35">
        <v>8</v>
      </c>
      <c r="AQ54" s="35">
        <v>7</v>
      </c>
      <c r="AR54" s="35">
        <v>7</v>
      </c>
      <c r="AS54" s="60">
        <f t="shared" si="16"/>
        <v>7.1</v>
      </c>
      <c r="AT54" s="43">
        <v>48</v>
      </c>
      <c r="AU54" s="1">
        <v>51</v>
      </c>
      <c r="AV54" s="2" t="s">
        <v>9</v>
      </c>
      <c r="AW54" s="2" t="s">
        <v>67</v>
      </c>
      <c r="AX54" s="2"/>
      <c r="AY54" s="35">
        <v>5</v>
      </c>
      <c r="AZ54" s="35">
        <v>6</v>
      </c>
      <c r="BA54" s="35">
        <v>6</v>
      </c>
      <c r="BB54" s="35">
        <v>7</v>
      </c>
      <c r="BC54" s="35">
        <v>6</v>
      </c>
      <c r="BD54" s="34">
        <f t="shared" si="17"/>
        <v>5.999999999999999</v>
      </c>
      <c r="BE54" s="35">
        <v>8</v>
      </c>
      <c r="BF54" s="35">
        <v>7</v>
      </c>
      <c r="BG54" s="35">
        <v>7</v>
      </c>
      <c r="BH54" s="35">
        <v>8</v>
      </c>
      <c r="BI54" s="60">
        <f t="shared" si="18"/>
        <v>7.799999999999999</v>
      </c>
      <c r="BJ54" s="43">
        <v>48</v>
      </c>
      <c r="BK54" s="1">
        <v>51</v>
      </c>
      <c r="BL54" s="2" t="s">
        <v>9</v>
      </c>
      <c r="BM54" s="2" t="s">
        <v>67</v>
      </c>
      <c r="BN54" s="2"/>
      <c r="BO54" s="35"/>
      <c r="BP54" s="35"/>
      <c r="BQ54" s="35"/>
      <c r="BR54" s="34">
        <f t="shared" si="19"/>
        <v>0</v>
      </c>
      <c r="BS54" s="56">
        <f t="shared" si="20"/>
        <v>7.09</v>
      </c>
      <c r="BT54" s="57" t="str">
        <f t="shared" si="21"/>
        <v>Kh¸</v>
      </c>
      <c r="BU54" s="15"/>
    </row>
    <row r="55" spans="1:73" ht="12.75">
      <c r="A55" s="43">
        <v>49</v>
      </c>
      <c r="B55" s="1">
        <v>52</v>
      </c>
      <c r="C55" s="2" t="s">
        <v>41</v>
      </c>
      <c r="D55" s="2" t="s">
        <v>67</v>
      </c>
      <c r="E55" s="2"/>
      <c r="F55" s="2">
        <v>8</v>
      </c>
      <c r="G55" s="2">
        <v>7</v>
      </c>
      <c r="H55" s="2">
        <v>7</v>
      </c>
      <c r="I55" s="33">
        <v>8</v>
      </c>
      <c r="J55" s="34">
        <f t="shared" si="11"/>
        <v>7.799999999999999</v>
      </c>
      <c r="K55" s="35">
        <v>7</v>
      </c>
      <c r="L55" s="35">
        <v>8</v>
      </c>
      <c r="M55" s="35">
        <v>6</v>
      </c>
      <c r="N55" s="35">
        <v>7</v>
      </c>
      <c r="O55" s="12">
        <v>8</v>
      </c>
      <c r="P55" s="60">
        <f t="shared" si="12"/>
        <v>7.699999999999999</v>
      </c>
      <c r="Q55" s="43">
        <v>49</v>
      </c>
      <c r="R55" s="1">
        <v>52</v>
      </c>
      <c r="S55" s="2" t="s">
        <v>41</v>
      </c>
      <c r="T55" s="2" t="s">
        <v>67</v>
      </c>
      <c r="U55" s="2"/>
      <c r="V55" s="35">
        <v>7</v>
      </c>
      <c r="W55" s="35">
        <v>7</v>
      </c>
      <c r="X55" s="35">
        <v>6</v>
      </c>
      <c r="Y55" s="34">
        <f t="shared" si="13"/>
        <v>6.299999999999999</v>
      </c>
      <c r="Z55" s="35">
        <v>7</v>
      </c>
      <c r="AA55" s="35">
        <v>7</v>
      </c>
      <c r="AB55" s="35">
        <v>5</v>
      </c>
      <c r="AC55" s="35">
        <v>8</v>
      </c>
      <c r="AD55" s="60">
        <f t="shared" si="14"/>
        <v>7.5</v>
      </c>
      <c r="AE55" s="43">
        <v>49</v>
      </c>
      <c r="AF55" s="1">
        <v>52</v>
      </c>
      <c r="AG55" s="2" t="s">
        <v>41</v>
      </c>
      <c r="AH55" s="2" t="s">
        <v>67</v>
      </c>
      <c r="AI55" s="2"/>
      <c r="AJ55" s="35">
        <v>7</v>
      </c>
      <c r="AK55" s="35">
        <v>8</v>
      </c>
      <c r="AL55" s="35">
        <v>8</v>
      </c>
      <c r="AM55" s="35">
        <v>8</v>
      </c>
      <c r="AN55" s="34">
        <f t="shared" si="15"/>
        <v>7.8999999999999995</v>
      </c>
      <c r="AO55" s="35">
        <v>6</v>
      </c>
      <c r="AP55" s="35">
        <v>8</v>
      </c>
      <c r="AQ55" s="35">
        <v>7</v>
      </c>
      <c r="AR55" s="35">
        <v>8</v>
      </c>
      <c r="AS55" s="60">
        <f t="shared" si="16"/>
        <v>7.699999999999999</v>
      </c>
      <c r="AT55" s="43">
        <v>49</v>
      </c>
      <c r="AU55" s="1">
        <v>52</v>
      </c>
      <c r="AV55" s="2" t="s">
        <v>41</v>
      </c>
      <c r="AW55" s="2" t="s">
        <v>67</v>
      </c>
      <c r="AX55" s="2"/>
      <c r="AY55" s="35">
        <v>5</v>
      </c>
      <c r="AZ55" s="35">
        <v>7</v>
      </c>
      <c r="BA55" s="35">
        <v>6</v>
      </c>
      <c r="BB55" s="35">
        <v>6</v>
      </c>
      <c r="BC55" s="35">
        <v>7</v>
      </c>
      <c r="BD55" s="34">
        <f t="shared" si="17"/>
        <v>6.699999999999999</v>
      </c>
      <c r="BE55" s="35">
        <v>7</v>
      </c>
      <c r="BF55" s="35">
        <v>7</v>
      </c>
      <c r="BG55" s="35">
        <v>8</v>
      </c>
      <c r="BH55" s="35">
        <v>7</v>
      </c>
      <c r="BI55" s="60">
        <f t="shared" si="18"/>
        <v>7.1</v>
      </c>
      <c r="BJ55" s="43">
        <v>49</v>
      </c>
      <c r="BK55" s="1">
        <v>52</v>
      </c>
      <c r="BL55" s="2" t="s">
        <v>41</v>
      </c>
      <c r="BM55" s="2" t="s">
        <v>67</v>
      </c>
      <c r="BN55" s="2"/>
      <c r="BO55" s="35"/>
      <c r="BP55" s="35"/>
      <c r="BQ55" s="35"/>
      <c r="BR55" s="34">
        <f t="shared" si="19"/>
        <v>0</v>
      </c>
      <c r="BS55" s="56">
        <f t="shared" si="20"/>
        <v>7.37</v>
      </c>
      <c r="BT55" s="57" t="str">
        <f t="shared" si="21"/>
        <v>Kh¸</v>
      </c>
      <c r="BU55" s="15"/>
    </row>
    <row r="56" spans="1:73" ht="13.5" thickBot="1">
      <c r="A56" s="44">
        <v>50</v>
      </c>
      <c r="B56" s="45">
        <v>53</v>
      </c>
      <c r="C56" s="46" t="s">
        <v>68</v>
      </c>
      <c r="D56" s="46" t="s">
        <v>69</v>
      </c>
      <c r="E56" s="46"/>
      <c r="F56" s="46">
        <v>7</v>
      </c>
      <c r="G56" s="46">
        <v>7</v>
      </c>
      <c r="H56" s="46">
        <v>7</v>
      </c>
      <c r="I56" s="47">
        <v>8</v>
      </c>
      <c r="J56" s="48">
        <f t="shared" si="11"/>
        <v>7.699999999999999</v>
      </c>
      <c r="K56" s="49">
        <v>7</v>
      </c>
      <c r="L56" s="49">
        <v>8</v>
      </c>
      <c r="M56" s="49">
        <v>8</v>
      </c>
      <c r="N56" s="49">
        <v>7</v>
      </c>
      <c r="O56" s="13">
        <v>8</v>
      </c>
      <c r="P56" s="61">
        <f t="shared" si="12"/>
        <v>7.85</v>
      </c>
      <c r="Q56" s="44">
        <v>50</v>
      </c>
      <c r="R56" s="45">
        <v>53</v>
      </c>
      <c r="S56" s="46" t="s">
        <v>68</v>
      </c>
      <c r="T56" s="46" t="s">
        <v>69</v>
      </c>
      <c r="U56" s="46"/>
      <c r="V56" s="49">
        <v>7</v>
      </c>
      <c r="W56" s="49">
        <v>7</v>
      </c>
      <c r="X56" s="49">
        <v>7</v>
      </c>
      <c r="Y56" s="48">
        <f t="shared" si="13"/>
        <v>7</v>
      </c>
      <c r="Z56" s="47">
        <v>7</v>
      </c>
      <c r="AA56" s="47">
        <v>7</v>
      </c>
      <c r="AB56" s="47">
        <v>5</v>
      </c>
      <c r="AC56" s="47">
        <v>9</v>
      </c>
      <c r="AD56" s="61">
        <f t="shared" si="14"/>
        <v>8.2</v>
      </c>
      <c r="AE56" s="44">
        <v>50</v>
      </c>
      <c r="AF56" s="45">
        <v>53</v>
      </c>
      <c r="AG56" s="46" t="s">
        <v>68</v>
      </c>
      <c r="AH56" s="46" t="s">
        <v>69</v>
      </c>
      <c r="AI56" s="46"/>
      <c r="AJ56" s="58">
        <v>8</v>
      </c>
      <c r="AK56" s="58">
        <v>8</v>
      </c>
      <c r="AL56" s="58">
        <v>7</v>
      </c>
      <c r="AM56" s="58">
        <v>9</v>
      </c>
      <c r="AN56" s="48">
        <f t="shared" si="15"/>
        <v>8.6</v>
      </c>
      <c r="AO56" s="58">
        <v>6</v>
      </c>
      <c r="AP56" s="58">
        <v>6</v>
      </c>
      <c r="AQ56" s="58">
        <v>7</v>
      </c>
      <c r="AR56" s="58">
        <v>7</v>
      </c>
      <c r="AS56" s="61">
        <f t="shared" si="16"/>
        <v>6.799999999999999</v>
      </c>
      <c r="AT56" s="44">
        <v>50</v>
      </c>
      <c r="AU56" s="45">
        <v>53</v>
      </c>
      <c r="AV56" s="46" t="s">
        <v>68</v>
      </c>
      <c r="AW56" s="46" t="s">
        <v>69</v>
      </c>
      <c r="AX56" s="46"/>
      <c r="AY56" s="47">
        <v>5</v>
      </c>
      <c r="AZ56" s="47">
        <v>7</v>
      </c>
      <c r="BA56" s="47">
        <v>8</v>
      </c>
      <c r="BB56" s="47">
        <v>6</v>
      </c>
      <c r="BC56" s="47">
        <v>6</v>
      </c>
      <c r="BD56" s="48">
        <f t="shared" si="17"/>
        <v>6.1499999999999995</v>
      </c>
      <c r="BE56" s="58">
        <v>7</v>
      </c>
      <c r="BF56" s="58">
        <v>7</v>
      </c>
      <c r="BG56" s="58">
        <v>7</v>
      </c>
      <c r="BH56" s="58">
        <v>8</v>
      </c>
      <c r="BI56" s="61">
        <f t="shared" si="18"/>
        <v>7.699999999999999</v>
      </c>
      <c r="BJ56" s="44">
        <v>50</v>
      </c>
      <c r="BK56" s="45">
        <v>53</v>
      </c>
      <c r="BL56" s="46" t="s">
        <v>68</v>
      </c>
      <c r="BM56" s="46" t="s">
        <v>69</v>
      </c>
      <c r="BN56" s="46"/>
      <c r="BO56" s="58"/>
      <c r="BP56" s="58"/>
      <c r="BQ56" s="58"/>
      <c r="BR56" s="48">
        <f t="shared" si="19"/>
        <v>0</v>
      </c>
      <c r="BS56" s="50">
        <f t="shared" si="20"/>
        <v>7.48</v>
      </c>
      <c r="BT56" s="51" t="str">
        <f t="shared" si="21"/>
        <v>Kh¸</v>
      </c>
      <c r="BU56" s="15"/>
    </row>
    <row r="57" spans="1:73" ht="13.5" thickTop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</row>
    <row r="58" spans="1:73" ht="18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</row>
    <row r="59" spans="1:73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</row>
    <row r="60" spans="1:73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</row>
  </sheetData>
  <mergeCells count="36">
    <mergeCell ref="AH5:AH6"/>
    <mergeCell ref="AI5:AI6"/>
    <mergeCell ref="AJ5:AN5"/>
    <mergeCell ref="AO5:AS5"/>
    <mergeCell ref="Z5:AD5"/>
    <mergeCell ref="AE5:AE6"/>
    <mergeCell ref="AF5:AF6"/>
    <mergeCell ref="AG5:AG6"/>
    <mergeCell ref="A5:A6"/>
    <mergeCell ref="B5:B6"/>
    <mergeCell ref="C5:C6"/>
    <mergeCell ref="D5:D6"/>
    <mergeCell ref="E5:E6"/>
    <mergeCell ref="F5:J5"/>
    <mergeCell ref="K5:P5"/>
    <mergeCell ref="V5:Y5"/>
    <mergeCell ref="Q5:Q6"/>
    <mergeCell ref="R5:R6"/>
    <mergeCell ref="S5:S6"/>
    <mergeCell ref="T5:T6"/>
    <mergeCell ref="U5:U6"/>
    <mergeCell ref="AT5:AT6"/>
    <mergeCell ref="AU5:AU6"/>
    <mergeCell ref="AV5:AV6"/>
    <mergeCell ref="BO5:BR5"/>
    <mergeCell ref="AW5:AW6"/>
    <mergeCell ref="AX5:AX6"/>
    <mergeCell ref="BJ5:BJ6"/>
    <mergeCell ref="BK5:BK6"/>
    <mergeCell ref="BL5:BL6"/>
    <mergeCell ref="BM5:BM6"/>
    <mergeCell ref="BT5:BT6"/>
    <mergeCell ref="AY5:BD5"/>
    <mergeCell ref="BE5:BI5"/>
    <mergeCell ref="BS5:BS6"/>
    <mergeCell ref="BN5:BN6"/>
  </mergeCells>
  <conditionalFormatting sqref="AJ7:AS56 BI7:BI56 AD7:AD56 F7:H56 Y7:Y56 BD7:BD56 J7:N56 P7:P56">
    <cfRule type="cellIs" priority="1" dxfId="0" operator="lessThan" stopIfTrue="1">
      <formula>3.5</formula>
    </cfRule>
  </conditionalFormatting>
  <conditionalFormatting sqref="I7:I56 V7:X56 Z7:AC56 AY7:BC56 BE7:BH56">
    <cfRule type="cellIs" priority="2" dxfId="0" operator="lessThan" stopIfTrue="1">
      <formula>3</formula>
    </cfRule>
  </conditionalFormatting>
  <conditionalFormatting sqref="O7:O56">
    <cfRule type="cellIs" priority="3" dxfId="0" operator="lessThan" stopIfTrue="1">
      <formula>4.5</formula>
    </cfRule>
  </conditionalFormatting>
  <printOptions/>
  <pageMargins left="0.22" right="0.23" top="0.35" bottom="0.24" header="0.25" footer="0.1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Q24" sqref="Q24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12.140625" style="0" customWidth="1"/>
    <col min="4" max="4" width="9.421875" style="0" customWidth="1"/>
    <col min="5" max="5" width="6.57421875" style="0" customWidth="1"/>
    <col min="6" max="14" width="7.7109375" style="0" customWidth="1"/>
    <col min="15" max="15" width="5.8515625" style="0" customWidth="1"/>
    <col min="16" max="16" width="12.140625" style="0" customWidth="1"/>
  </cols>
  <sheetData>
    <row r="1" spans="1:16" ht="13.5" customHeight="1">
      <c r="A1" s="150" t="s">
        <v>0</v>
      </c>
      <c r="B1" s="150"/>
      <c r="C1" s="150"/>
      <c r="D1" s="150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 customHeight="1">
      <c r="A2" s="151" t="s">
        <v>140</v>
      </c>
      <c r="B2" s="151"/>
      <c r="C2" s="151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 customHeight="1">
      <c r="A3" s="152" t="s">
        <v>141</v>
      </c>
      <c r="B3" s="153"/>
      <c r="C3" s="153"/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2.75" customHeight="1">
      <c r="A4" s="155" t="s">
        <v>78</v>
      </c>
      <c r="B4" s="155"/>
      <c r="C4" s="155"/>
      <c r="D4" s="156"/>
      <c r="E4" s="155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2.75" customHeight="1">
      <c r="A5" s="202" t="s">
        <v>93</v>
      </c>
      <c r="B5" s="202" t="s">
        <v>94</v>
      </c>
      <c r="C5" s="202" t="s">
        <v>95</v>
      </c>
      <c r="D5" s="202" t="s">
        <v>1</v>
      </c>
      <c r="E5" s="202" t="s">
        <v>2</v>
      </c>
      <c r="F5" s="89" t="s">
        <v>133</v>
      </c>
      <c r="G5" s="89" t="s">
        <v>131</v>
      </c>
      <c r="H5" s="89" t="s">
        <v>132</v>
      </c>
      <c r="I5" s="89" t="s">
        <v>134</v>
      </c>
      <c r="J5" s="89" t="s">
        <v>135</v>
      </c>
      <c r="K5" s="90" t="s">
        <v>136</v>
      </c>
      <c r="L5" s="89" t="s">
        <v>137</v>
      </c>
      <c r="M5" s="204" t="s">
        <v>150</v>
      </c>
      <c r="N5" s="206" t="s">
        <v>145</v>
      </c>
      <c r="O5" s="89" t="s">
        <v>143</v>
      </c>
      <c r="P5" s="196" t="s">
        <v>144</v>
      </c>
    </row>
    <row r="6" spans="1:16" ht="12.75" customHeight="1">
      <c r="A6" s="203"/>
      <c r="B6" s="203"/>
      <c r="C6" s="203"/>
      <c r="D6" s="203"/>
      <c r="E6" s="203"/>
      <c r="F6" s="91" t="s">
        <v>99</v>
      </c>
      <c r="G6" s="91" t="s">
        <v>100</v>
      </c>
      <c r="H6" s="91" t="s">
        <v>99</v>
      </c>
      <c r="I6" s="91" t="s">
        <v>100</v>
      </c>
      <c r="J6" s="91" t="s">
        <v>99</v>
      </c>
      <c r="K6" s="91" t="s">
        <v>99</v>
      </c>
      <c r="L6" s="91" t="s">
        <v>99</v>
      </c>
      <c r="M6" s="205"/>
      <c r="N6" s="186"/>
      <c r="O6" s="91"/>
      <c r="P6" s="197"/>
    </row>
    <row r="7" spans="1:16" ht="15.75" customHeight="1">
      <c r="A7" s="73">
        <v>1</v>
      </c>
      <c r="B7" s="7">
        <v>1</v>
      </c>
      <c r="C7" s="75" t="s">
        <v>3</v>
      </c>
      <c r="D7" s="75" t="s">
        <v>4</v>
      </c>
      <c r="E7" s="75"/>
      <c r="F7" s="31">
        <f>'BDK10AK6-1'!J7</f>
        <v>7.3999999999999995</v>
      </c>
      <c r="G7" s="169">
        <f>'BDK10AK6-1'!P7</f>
        <v>7.225</v>
      </c>
      <c r="H7" s="31">
        <f>'BDK10AK6-1'!Z7</f>
        <v>6.299999999999999</v>
      </c>
      <c r="I7" s="11">
        <f>'BDK10AK6-1'!AF7</f>
        <v>6.074999999999999</v>
      </c>
      <c r="J7" s="11">
        <f>'BDK10AK6-1'!AP7</f>
        <v>5.5</v>
      </c>
      <c r="K7" s="11">
        <f>'BDK10AK6-1'!AU7</f>
        <v>8.1</v>
      </c>
      <c r="L7" s="11">
        <f>'BDK10AK6-1'!BE7</f>
        <v>7</v>
      </c>
      <c r="M7" s="11">
        <f>'BDK10AK6-1'!BF7</f>
        <v>9</v>
      </c>
      <c r="N7" s="11">
        <f>SUM(F7*3+G7*4+H7*3+I7*4+J7*3+K7*3+L7*3+M7*2)</f>
        <v>174.1</v>
      </c>
      <c r="O7" s="8">
        <f>N7/25</f>
        <v>6.9639999999999995</v>
      </c>
      <c r="P7" s="159" t="str">
        <f>IF(O7&gt;=9,"Xuất sắc",IF(AND(O7&gt;=8,O7&lt;9),"Giỏi",IF(AND(O7&gt;=7,O7&lt;8),"Khá",IF(AND(O7&gt;=6,O7&lt;7),"TB Khá",IF(AND(O7&gt;=5,O7&lt;6),"Trung Bình",IF(AND(O7&gt;=4,O7&lt;5),"Yếu","Kém"))))))</f>
        <v>TB Khá</v>
      </c>
    </row>
    <row r="8" spans="1:16" ht="15.75" customHeight="1">
      <c r="A8" s="76">
        <v>2</v>
      </c>
      <c r="B8" s="77">
        <v>2</v>
      </c>
      <c r="C8" s="79" t="s">
        <v>5</v>
      </c>
      <c r="D8" s="79" t="s">
        <v>6</v>
      </c>
      <c r="E8" s="79"/>
      <c r="F8" s="34">
        <f>'BDK10AK6-1'!J8</f>
        <v>7.6</v>
      </c>
      <c r="G8" s="171">
        <f>'BDK10AK6-1'!P8</f>
        <v>6.624999999999999</v>
      </c>
      <c r="H8" s="34">
        <f>'BDK10AK6-1'!Z8</f>
        <v>5.6</v>
      </c>
      <c r="I8" s="12">
        <f>'BDK10AK6-1'!AF8</f>
        <v>5.525</v>
      </c>
      <c r="J8" s="12">
        <f>'BDK10AK6-1'!AP8</f>
        <v>5.8</v>
      </c>
      <c r="K8" s="12">
        <f>'BDK10AK6-1'!AU8</f>
        <v>5.1</v>
      </c>
      <c r="L8" s="12">
        <f>'BDK10AK6-1'!BE8</f>
        <v>7</v>
      </c>
      <c r="M8" s="12">
        <f>'BDK10AK6-1'!BF8</f>
        <v>10</v>
      </c>
      <c r="N8" s="12">
        <f aca="true" t="shared" si="0" ref="N8:N56">SUM(F8*3+G8*4+H8*3+I8*4+J8*3+K8*3+L8*3+M8*2)</f>
        <v>161.89999999999998</v>
      </c>
      <c r="O8" s="9">
        <f aca="true" t="shared" si="1" ref="O8:O56">N8/25</f>
        <v>6.475999999999999</v>
      </c>
      <c r="P8" s="161" t="str">
        <f aca="true" t="shared" si="2" ref="P8:P56">IF(O8&gt;=9,"Xuất sắc",IF(AND(O8&gt;=8,O8&lt;9),"Giỏi",IF(AND(O8&gt;=7,O8&lt;8),"Khá",IF(AND(O8&gt;=6,O8&lt;7),"TB Khá",IF(AND(O8&gt;=5,O8&lt;6),"Trung Bình",IF(AND(O8&gt;=4,O8&lt;5),"Yếu","Kém"))))))</f>
        <v>TB Khá</v>
      </c>
    </row>
    <row r="9" spans="1:16" ht="15.75" customHeight="1">
      <c r="A9" s="76">
        <v>3</v>
      </c>
      <c r="B9" s="77">
        <v>3</v>
      </c>
      <c r="C9" s="79" t="s">
        <v>7</v>
      </c>
      <c r="D9" s="79" t="s">
        <v>8</v>
      </c>
      <c r="E9" s="79"/>
      <c r="F9" s="34">
        <f>'BDK10AK6-1'!J9</f>
        <v>7.299999999999999</v>
      </c>
      <c r="G9" s="12">
        <f>'BDK10AK6-1'!P9</f>
        <v>6.074999999999999</v>
      </c>
      <c r="H9" s="34">
        <f>'BDK10AK6-1'!Z9</f>
        <v>7.199999999999999</v>
      </c>
      <c r="I9" s="12">
        <f>'BDK10AK6-1'!AF9</f>
        <v>6.1499999999999995</v>
      </c>
      <c r="J9" s="12">
        <f>'BDK10AK6-1'!AP9</f>
        <v>5.3</v>
      </c>
      <c r="K9" s="12">
        <f>'BDK10AK6-1'!AU9</f>
        <v>7.199999999999999</v>
      </c>
      <c r="L9" s="12">
        <f>'BDK10AK6-1'!BE9</f>
        <v>7.1</v>
      </c>
      <c r="M9" s="12">
        <f>'BDK10AK6-1'!BF9</f>
        <v>10</v>
      </c>
      <c r="N9" s="12">
        <f t="shared" si="0"/>
        <v>171.2</v>
      </c>
      <c r="O9" s="9">
        <f t="shared" si="1"/>
        <v>6.848</v>
      </c>
      <c r="P9" s="161" t="str">
        <f t="shared" si="2"/>
        <v>TB Khá</v>
      </c>
    </row>
    <row r="10" spans="1:16" ht="15.75" customHeight="1">
      <c r="A10" s="76">
        <v>4</v>
      </c>
      <c r="B10" s="77">
        <v>4</v>
      </c>
      <c r="C10" s="79" t="s">
        <v>9</v>
      </c>
      <c r="D10" s="79" t="s">
        <v>8</v>
      </c>
      <c r="E10" s="79"/>
      <c r="F10" s="34">
        <f>'BDK10AK6-1'!J10</f>
        <v>7.799999999999999</v>
      </c>
      <c r="G10" s="12">
        <f>'BDK10AK6-1'!P10</f>
        <v>6.225</v>
      </c>
      <c r="H10" s="34">
        <f>'BDK10AK6-1'!Z10</f>
        <v>7.199999999999999</v>
      </c>
      <c r="I10" s="12">
        <f>'BDK10AK6-1'!AF10</f>
        <v>7.475</v>
      </c>
      <c r="J10" s="12">
        <f>'BDK10AK6-1'!AP10</f>
        <v>5.1</v>
      </c>
      <c r="K10" s="12">
        <f>'BDK10AK6-1'!AU10</f>
        <v>7.1</v>
      </c>
      <c r="L10" s="12">
        <f>'BDK10AK6-1'!BE10</f>
        <v>7.799999999999999</v>
      </c>
      <c r="M10" s="12">
        <f>'BDK10AK6-1'!BF10</f>
        <v>9</v>
      </c>
      <c r="N10" s="12">
        <f t="shared" si="0"/>
        <v>177.79999999999998</v>
      </c>
      <c r="O10" s="9">
        <f t="shared" si="1"/>
        <v>7.111999999999999</v>
      </c>
      <c r="P10" s="161" t="str">
        <f t="shared" si="2"/>
        <v>Khá</v>
      </c>
    </row>
    <row r="11" spans="1:16" ht="15.75" customHeight="1">
      <c r="A11" s="76">
        <v>5</v>
      </c>
      <c r="B11" s="77">
        <v>6</v>
      </c>
      <c r="C11" s="79" t="s">
        <v>10</v>
      </c>
      <c r="D11" s="79" t="s">
        <v>11</v>
      </c>
      <c r="E11" s="79"/>
      <c r="F11" s="34">
        <f>'BDK10AK6-1'!J11</f>
        <v>8.6</v>
      </c>
      <c r="G11" s="12">
        <f>'BDK10AK6-1'!P11</f>
        <v>7.7749999999999995</v>
      </c>
      <c r="H11" s="34">
        <f>'BDK10AK6-1'!Z11</f>
        <v>7.699999999999999</v>
      </c>
      <c r="I11" s="12">
        <f>'BDK10AK6-1'!AF11</f>
        <v>7.3999999999999995</v>
      </c>
      <c r="J11" s="12">
        <f>'BDK10AK6-1'!AP11</f>
        <v>7.299999999999999</v>
      </c>
      <c r="K11" s="12">
        <f>'BDK10AK6-1'!AU11</f>
        <v>7.699999999999999</v>
      </c>
      <c r="L11" s="12">
        <f>'BDK10AK6-1'!BE11</f>
        <v>7.1</v>
      </c>
      <c r="M11" s="12">
        <f>'BDK10AK6-1'!BF11</f>
        <v>9</v>
      </c>
      <c r="N11" s="12">
        <f t="shared" si="0"/>
        <v>193.89999999999998</v>
      </c>
      <c r="O11" s="9">
        <f t="shared" si="1"/>
        <v>7.755999999999999</v>
      </c>
      <c r="P11" s="161" t="str">
        <f t="shared" si="2"/>
        <v>Khá</v>
      </c>
    </row>
    <row r="12" spans="1:16" ht="15.75" customHeight="1">
      <c r="A12" s="76">
        <v>6</v>
      </c>
      <c r="B12" s="77">
        <v>7</v>
      </c>
      <c r="C12" s="79" t="s">
        <v>12</v>
      </c>
      <c r="D12" s="79" t="s">
        <v>11</v>
      </c>
      <c r="E12" s="79"/>
      <c r="F12" s="34">
        <f>'BDK10AK6-1'!J12</f>
        <v>8.1</v>
      </c>
      <c r="G12" s="12">
        <f>'BDK10AK6-1'!P12</f>
        <v>7.625</v>
      </c>
      <c r="H12" s="34">
        <f>'BDK10AK6-1'!Z12</f>
        <v>7.499999999999999</v>
      </c>
      <c r="I12" s="12">
        <f>'BDK10AK6-1'!AF12</f>
        <v>7</v>
      </c>
      <c r="J12" s="12">
        <f>'BDK10AK6-1'!AP12</f>
        <v>7.299999999999999</v>
      </c>
      <c r="K12" s="12">
        <f>'BDK10AK6-1'!AU12</f>
        <v>8.5</v>
      </c>
      <c r="L12" s="12">
        <f>'BDK10AK6-1'!BE12</f>
        <v>8.8</v>
      </c>
      <c r="M12" s="12">
        <f>'BDK10AK6-1'!BF12</f>
        <v>10</v>
      </c>
      <c r="N12" s="12">
        <f t="shared" si="0"/>
        <v>199.1</v>
      </c>
      <c r="O12" s="9">
        <f t="shared" si="1"/>
        <v>7.9639999999999995</v>
      </c>
      <c r="P12" s="161" t="str">
        <f t="shared" si="2"/>
        <v>Khá</v>
      </c>
    </row>
    <row r="13" spans="1:16" ht="15.75" customHeight="1">
      <c r="A13" s="76">
        <v>7</v>
      </c>
      <c r="B13" s="77">
        <v>8</v>
      </c>
      <c r="C13" s="79" t="s">
        <v>13</v>
      </c>
      <c r="D13" s="79" t="s">
        <v>14</v>
      </c>
      <c r="E13" s="79"/>
      <c r="F13" s="34">
        <f>'BDK10AK6-1'!J13</f>
        <v>8.8</v>
      </c>
      <c r="G13" s="12">
        <f>'BDK10AK6-1'!P13</f>
        <v>6.449999999999999</v>
      </c>
      <c r="H13" s="34">
        <f>'BDK10AK6-1'!Z13</f>
        <v>7.299999999999999</v>
      </c>
      <c r="I13" s="12">
        <f>'BDK10AK6-1'!AF13</f>
        <v>7.55</v>
      </c>
      <c r="J13" s="12">
        <f>'BDK10AK6-1'!AP13</f>
        <v>8.6</v>
      </c>
      <c r="K13" s="12">
        <f>'BDK10AK6-1'!AU13</f>
        <v>7.1</v>
      </c>
      <c r="L13" s="12">
        <f>'BDK10AK6-1'!BE13</f>
        <v>8.5</v>
      </c>
      <c r="M13" s="12">
        <f>'BDK10AK6-1'!BF13</f>
        <v>10</v>
      </c>
      <c r="N13" s="12">
        <f t="shared" si="0"/>
        <v>196.89999999999998</v>
      </c>
      <c r="O13" s="9">
        <f t="shared" si="1"/>
        <v>7.8759999999999994</v>
      </c>
      <c r="P13" s="161" t="str">
        <f t="shared" si="2"/>
        <v>Khá</v>
      </c>
    </row>
    <row r="14" spans="1:16" ht="15.75" customHeight="1">
      <c r="A14" s="76">
        <v>8</v>
      </c>
      <c r="B14" s="77">
        <v>9</v>
      </c>
      <c r="C14" s="79" t="s">
        <v>15</v>
      </c>
      <c r="D14" s="79" t="s">
        <v>14</v>
      </c>
      <c r="E14" s="79"/>
      <c r="F14" s="34">
        <f>'BDK10AK6-1'!J14</f>
        <v>7.5</v>
      </c>
      <c r="G14" s="12">
        <f>'BDK10AK6-1'!P14</f>
        <v>6.174999999999999</v>
      </c>
      <c r="H14" s="34">
        <f>'BDK10AK6-1'!Z14</f>
        <v>7.1</v>
      </c>
      <c r="I14" s="12">
        <f>'BDK10AK6-1'!AF14</f>
        <v>6.7749999999999995</v>
      </c>
      <c r="J14" s="12">
        <f>'BDK10AK6-1'!AP14</f>
        <v>8</v>
      </c>
      <c r="K14" s="12">
        <f>'BDK10AK6-1'!AU14</f>
        <v>7.8999999999999995</v>
      </c>
      <c r="L14" s="12">
        <f>'BDK10AK6-1'!BE14</f>
        <v>6.8999999999999995</v>
      </c>
      <c r="M14" s="12">
        <f>'BDK10AK6-1'!BF14</f>
        <v>9</v>
      </c>
      <c r="N14" s="12">
        <f t="shared" si="0"/>
        <v>181.99999999999997</v>
      </c>
      <c r="O14" s="9">
        <f t="shared" si="1"/>
        <v>7.2799999999999985</v>
      </c>
      <c r="P14" s="161" t="str">
        <f t="shared" si="2"/>
        <v>Khá</v>
      </c>
    </row>
    <row r="15" spans="1:16" ht="15.75" customHeight="1">
      <c r="A15" s="76">
        <v>9</v>
      </c>
      <c r="B15" s="77">
        <v>10</v>
      </c>
      <c r="C15" s="79" t="s">
        <v>9</v>
      </c>
      <c r="D15" s="79" t="s">
        <v>16</v>
      </c>
      <c r="E15" s="79"/>
      <c r="F15" s="34">
        <f>'BDK10AK6-1'!J15</f>
        <v>8.8</v>
      </c>
      <c r="G15" s="12">
        <f>'BDK10AK6-1'!P15</f>
        <v>7.924999999999999</v>
      </c>
      <c r="H15" s="34">
        <f>'BDK10AK6-1'!Z15</f>
        <v>7.8999999999999995</v>
      </c>
      <c r="I15" s="12">
        <f>'BDK10AK6-1'!AF15</f>
        <v>6.924999999999999</v>
      </c>
      <c r="J15" s="12">
        <f>'BDK10AK6-1'!AP15</f>
        <v>7.8999999999999995</v>
      </c>
      <c r="K15" s="12">
        <f>'BDK10AK6-1'!AU15</f>
        <v>8.5</v>
      </c>
      <c r="L15" s="12">
        <f>'BDK10AK6-1'!BE15</f>
        <v>8</v>
      </c>
      <c r="M15" s="12">
        <f>'BDK10AK6-1'!BF15</f>
        <v>10</v>
      </c>
      <c r="N15" s="12">
        <f t="shared" si="0"/>
        <v>202.7</v>
      </c>
      <c r="O15" s="9">
        <f t="shared" si="1"/>
        <v>8.107999999999999</v>
      </c>
      <c r="P15" s="161" t="str">
        <f>IF(O15&gt;=9,"Xuất sắc",IF(AND(O15&gt;=8,O15&lt;9),"Giỏi",IF(AND(O15&gt;=7,O15&lt;8),"Khá",IF(AND(O15&gt;=6,O15&lt;7),"TB Khá",IF(AND(O15&gt;=5,O15&lt;6),"Trung Bình",IF(AND(O15&gt;=4,O15&lt;5),"Yếu","Kém"))))))</f>
        <v>Giỏi</v>
      </c>
    </row>
    <row r="16" spans="1:16" ht="15.75" customHeight="1">
      <c r="A16" s="76">
        <v>10</v>
      </c>
      <c r="B16" s="77">
        <v>11</v>
      </c>
      <c r="C16" s="79" t="s">
        <v>10</v>
      </c>
      <c r="D16" s="79" t="s">
        <v>16</v>
      </c>
      <c r="E16" s="79"/>
      <c r="F16" s="34">
        <f>'BDK10AK6-1'!J16</f>
        <v>8.7</v>
      </c>
      <c r="G16" s="12">
        <f>'BDK10AK6-1'!P16</f>
        <v>5.924999999999999</v>
      </c>
      <c r="H16" s="34">
        <f>'BDK10AK6-1'!Z16</f>
        <v>7.499999999999999</v>
      </c>
      <c r="I16" s="12">
        <f>'BDK10AK6-1'!AF16</f>
        <v>6.1499999999999995</v>
      </c>
      <c r="J16" s="12">
        <f>'BDK10AK6-1'!AP16</f>
        <v>6.499999999999999</v>
      </c>
      <c r="K16" s="12">
        <f>'BDK10AK6-1'!AU16</f>
        <v>8</v>
      </c>
      <c r="L16" s="12">
        <f>'BDK10AK6-1'!BE16</f>
        <v>7.1</v>
      </c>
      <c r="M16" s="12">
        <f>'BDK10AK6-1'!BF16</f>
        <v>10</v>
      </c>
      <c r="N16" s="12">
        <f t="shared" si="0"/>
        <v>181.7</v>
      </c>
      <c r="O16" s="9">
        <f t="shared" si="1"/>
        <v>7.268</v>
      </c>
      <c r="P16" s="161" t="str">
        <f t="shared" si="2"/>
        <v>Khá</v>
      </c>
    </row>
    <row r="17" spans="1:16" ht="15.75" customHeight="1">
      <c r="A17" s="76">
        <v>11</v>
      </c>
      <c r="B17" s="77">
        <v>12</v>
      </c>
      <c r="C17" s="79" t="s">
        <v>17</v>
      </c>
      <c r="D17" s="79" t="s">
        <v>16</v>
      </c>
      <c r="E17" s="79"/>
      <c r="F17" s="34">
        <f>'BDK10AK6-1'!J17</f>
        <v>8.5</v>
      </c>
      <c r="G17" s="12">
        <f>'BDK10AK6-1'!P17</f>
        <v>6.449999999999999</v>
      </c>
      <c r="H17" s="34">
        <f>'BDK10AK6-1'!Z17</f>
        <v>7.199999999999999</v>
      </c>
      <c r="I17" s="12">
        <f>'BDK10AK6-1'!AF17</f>
        <v>6.225</v>
      </c>
      <c r="J17" s="12">
        <f>'BDK10AK6-1'!AP17</f>
        <v>6.6</v>
      </c>
      <c r="K17" s="12">
        <f>'BDK10AK6-1'!AU17</f>
        <v>8.7</v>
      </c>
      <c r="L17" s="12">
        <f>'BDK10AK6-1'!BE17</f>
        <v>8.6</v>
      </c>
      <c r="M17" s="12">
        <f>'BDK10AK6-1'!BF17</f>
        <v>9</v>
      </c>
      <c r="N17" s="12">
        <f t="shared" si="0"/>
        <v>187.5</v>
      </c>
      <c r="O17" s="9">
        <f t="shared" si="1"/>
        <v>7.5</v>
      </c>
      <c r="P17" s="161" t="str">
        <f t="shared" si="2"/>
        <v>Khá</v>
      </c>
    </row>
    <row r="18" spans="1:16" ht="15.75" customHeight="1">
      <c r="A18" s="76">
        <v>12</v>
      </c>
      <c r="B18" s="77">
        <v>13</v>
      </c>
      <c r="C18" s="79" t="s">
        <v>18</v>
      </c>
      <c r="D18" s="79" t="s">
        <v>19</v>
      </c>
      <c r="E18" s="79"/>
      <c r="F18" s="34">
        <f>'BDK10AK6-1'!J18</f>
        <v>3.5</v>
      </c>
      <c r="G18" s="12">
        <f>'BDK10AK6-1'!P18</f>
        <v>6.924999999999999</v>
      </c>
      <c r="H18" s="34">
        <f>'BDK10AK6-1'!Z18</f>
        <v>5.6</v>
      </c>
      <c r="I18" s="12">
        <f>'BDK10AK6-1'!AF18</f>
        <v>6.7749999999999995</v>
      </c>
      <c r="J18" s="12">
        <f>'BDK10AK6-1'!AP18</f>
        <v>5.6</v>
      </c>
      <c r="K18" s="12">
        <f>'BDK10AK6-1'!AU18</f>
        <v>7.799999999999999</v>
      </c>
      <c r="L18" s="12">
        <f>'BDK10AK6-1'!BE18</f>
        <v>7.6</v>
      </c>
      <c r="M18" s="12">
        <f>'BDK10AK6-1'!BF18</f>
        <v>9</v>
      </c>
      <c r="N18" s="12">
        <f t="shared" si="0"/>
        <v>163.09999999999997</v>
      </c>
      <c r="O18" s="9">
        <f t="shared" si="1"/>
        <v>6.523999999999998</v>
      </c>
      <c r="P18" s="161" t="str">
        <f t="shared" si="2"/>
        <v>TB Khá</v>
      </c>
    </row>
    <row r="19" spans="1:16" ht="15.75" customHeight="1">
      <c r="A19" s="76">
        <v>13</v>
      </c>
      <c r="B19" s="77">
        <v>14</v>
      </c>
      <c r="C19" s="79" t="s">
        <v>20</v>
      </c>
      <c r="D19" s="79" t="s">
        <v>21</v>
      </c>
      <c r="E19" s="79"/>
      <c r="F19" s="34">
        <f>'BDK10AK6-1'!J19</f>
        <v>7.699999999999999</v>
      </c>
      <c r="G19" s="12">
        <f>'BDK10AK6-1'!P19</f>
        <v>6.85</v>
      </c>
      <c r="H19" s="34">
        <f>'BDK10AK6-1'!Z19</f>
        <v>5.6</v>
      </c>
      <c r="I19" s="12">
        <f>'BDK10AK6-1'!AF19</f>
        <v>6.074999999999999</v>
      </c>
      <c r="J19" s="12">
        <f>'BDK10AK6-1'!AP19</f>
        <v>6.199999999999999</v>
      </c>
      <c r="K19" s="12">
        <f>'BDK10AK6-1'!AU19</f>
        <v>5.699999999999999</v>
      </c>
      <c r="L19" s="12">
        <f>'BDK10AK6-1'!BE19</f>
        <v>6.199999999999999</v>
      </c>
      <c r="M19" s="12">
        <f>'BDK10AK6-1'!BF19</f>
        <v>10</v>
      </c>
      <c r="N19" s="12">
        <f t="shared" si="0"/>
        <v>165.89999999999998</v>
      </c>
      <c r="O19" s="9">
        <f t="shared" si="1"/>
        <v>6.635999999999999</v>
      </c>
      <c r="P19" s="161" t="str">
        <f t="shared" si="2"/>
        <v>TB Khá</v>
      </c>
    </row>
    <row r="20" spans="1:16" ht="15.75" customHeight="1">
      <c r="A20" s="76">
        <v>14</v>
      </c>
      <c r="B20" s="77">
        <v>15</v>
      </c>
      <c r="C20" s="79" t="s">
        <v>10</v>
      </c>
      <c r="D20" s="79" t="s">
        <v>22</v>
      </c>
      <c r="E20" s="79"/>
      <c r="F20" s="34">
        <f>'BDK10AK6-1'!J20</f>
        <v>8.899999999999999</v>
      </c>
      <c r="G20" s="12">
        <f>'BDK10AK6-1'!P20</f>
        <v>7.55</v>
      </c>
      <c r="H20" s="34">
        <f>'BDK10AK6-1'!Z20</f>
        <v>5.6</v>
      </c>
      <c r="I20" s="12">
        <f>'BDK10AK6-1'!AF20</f>
        <v>6.1499999999999995</v>
      </c>
      <c r="J20" s="12">
        <f>'BDK10AK6-1'!AP20</f>
        <v>5.5</v>
      </c>
      <c r="K20" s="12">
        <f>'BDK10AK6-1'!AU20</f>
        <v>6.6</v>
      </c>
      <c r="L20" s="12">
        <f>'BDK10AK6-1'!BE20</f>
        <v>6.399999999999999</v>
      </c>
      <c r="M20" s="12">
        <f>'BDK10AK6-1'!BF20</f>
        <v>9</v>
      </c>
      <c r="N20" s="12">
        <f t="shared" si="0"/>
        <v>171.79999999999995</v>
      </c>
      <c r="O20" s="9">
        <f t="shared" si="1"/>
        <v>6.871999999999998</v>
      </c>
      <c r="P20" s="161" t="str">
        <f t="shared" si="2"/>
        <v>TB Khá</v>
      </c>
    </row>
    <row r="21" spans="1:16" ht="15.75" customHeight="1">
      <c r="A21" s="76">
        <v>15</v>
      </c>
      <c r="B21" s="77">
        <v>17</v>
      </c>
      <c r="C21" s="79" t="s">
        <v>24</v>
      </c>
      <c r="D21" s="79" t="s">
        <v>25</v>
      </c>
      <c r="E21" s="79"/>
      <c r="F21" s="34">
        <f>'BDK10AK6-1'!J21</f>
        <v>2.1</v>
      </c>
      <c r="G21" s="12">
        <f>'BDK10AK6-1'!P21</f>
        <v>6.225</v>
      </c>
      <c r="H21" s="34">
        <f>'BDK10AK6-1'!Z21</f>
        <v>5.699999999999999</v>
      </c>
      <c r="I21" s="12">
        <f>'BDK10AK6-1'!AF21</f>
        <v>6.7749999999999995</v>
      </c>
      <c r="J21" s="12">
        <f>'BDK10AK6-1'!AP21</f>
        <v>7</v>
      </c>
      <c r="K21" s="12">
        <f>'BDK10AK6-1'!AU21</f>
        <v>7.199999999999999</v>
      </c>
      <c r="L21" s="12">
        <f>'BDK10AK6-1'!BE21</f>
        <v>7.8999999999999995</v>
      </c>
      <c r="M21" s="12">
        <f>'BDK10AK6-1'!BF21</f>
        <v>10</v>
      </c>
      <c r="N21" s="12">
        <f t="shared" si="0"/>
        <v>161.7</v>
      </c>
      <c r="O21" s="9">
        <f t="shared" si="1"/>
        <v>6.468</v>
      </c>
      <c r="P21" s="161" t="str">
        <f t="shared" si="2"/>
        <v>TB Khá</v>
      </c>
    </row>
    <row r="22" spans="1:16" ht="15.75" customHeight="1">
      <c r="A22" s="76">
        <v>16</v>
      </c>
      <c r="B22" s="77">
        <v>18</v>
      </c>
      <c r="C22" s="79" t="s">
        <v>27</v>
      </c>
      <c r="D22" s="79" t="s">
        <v>26</v>
      </c>
      <c r="E22" s="79"/>
      <c r="F22" s="34">
        <f>'BDK10AK6-1'!J22</f>
        <v>7.8999999999999995</v>
      </c>
      <c r="G22" s="12">
        <f>'BDK10AK6-1'!P22</f>
        <v>6.924999999999999</v>
      </c>
      <c r="H22" s="34">
        <f>'BDK10AK6-1'!Z22</f>
        <v>5.9</v>
      </c>
      <c r="I22" s="12">
        <f>'BDK10AK6-1'!AF22</f>
        <v>5.375</v>
      </c>
      <c r="J22" s="12">
        <f>'BDK10AK6-1'!AP22</f>
        <v>7.199999999999999</v>
      </c>
      <c r="K22" s="12">
        <f>'BDK10AK6-1'!AU22</f>
        <v>5.9</v>
      </c>
      <c r="L22" s="12">
        <f>'BDK10AK6-1'!BE22</f>
        <v>6.6</v>
      </c>
      <c r="M22" s="12">
        <f>'BDK10AK6-1'!BF22</f>
        <v>10</v>
      </c>
      <c r="N22" s="12">
        <f t="shared" si="0"/>
        <v>169.7</v>
      </c>
      <c r="O22" s="9">
        <f t="shared" si="1"/>
        <v>6.787999999999999</v>
      </c>
      <c r="P22" s="161" t="str">
        <f t="shared" si="2"/>
        <v>TB Khá</v>
      </c>
    </row>
    <row r="23" spans="1:16" ht="15.75" customHeight="1">
      <c r="A23" s="76">
        <v>17</v>
      </c>
      <c r="B23" s="77">
        <v>19</v>
      </c>
      <c r="C23" s="79" t="s">
        <v>28</v>
      </c>
      <c r="D23" s="79" t="s">
        <v>26</v>
      </c>
      <c r="E23" s="79"/>
      <c r="F23" s="34">
        <f>'BDK10AK6-1'!J23</f>
        <v>8.3</v>
      </c>
      <c r="G23" s="12">
        <f>'BDK10AK6-1'!P23</f>
        <v>7.699999999999999</v>
      </c>
      <c r="H23" s="34">
        <f>'BDK10AK6-1'!Z23</f>
        <v>6.399999999999999</v>
      </c>
      <c r="I23" s="12">
        <f>'BDK10AK6-1'!AF23</f>
        <v>6.7749999999999995</v>
      </c>
      <c r="J23" s="12">
        <f>'BDK10AK6-1'!AP23</f>
        <v>7.299999999999999</v>
      </c>
      <c r="K23" s="12">
        <f>'BDK10AK6-1'!AU23</f>
        <v>7.299999999999999</v>
      </c>
      <c r="L23" s="12">
        <f>'BDK10AK6-1'!BE23</f>
        <v>9.1</v>
      </c>
      <c r="M23" s="12">
        <f>'BDK10AK6-1'!BF23</f>
        <v>9</v>
      </c>
      <c r="N23" s="12">
        <f t="shared" si="0"/>
        <v>191.10000000000002</v>
      </c>
      <c r="O23" s="9">
        <f t="shared" si="1"/>
        <v>7.644000000000001</v>
      </c>
      <c r="P23" s="161" t="str">
        <f t="shared" si="2"/>
        <v>Khá</v>
      </c>
    </row>
    <row r="24" spans="1:16" ht="15.75" customHeight="1">
      <c r="A24" s="76">
        <v>18</v>
      </c>
      <c r="B24" s="77">
        <v>20</v>
      </c>
      <c r="C24" s="79" t="s">
        <v>29</v>
      </c>
      <c r="D24" s="79" t="s">
        <v>30</v>
      </c>
      <c r="E24" s="79"/>
      <c r="F24" s="34">
        <f>'BDK10AK6-1'!J24</f>
        <v>7.499999999999999</v>
      </c>
      <c r="G24" s="12">
        <f>'BDK10AK6-1'!P24</f>
        <v>6.7749999999999995</v>
      </c>
      <c r="H24" s="34">
        <f>'BDK10AK6-1'!Z24</f>
        <v>5.6</v>
      </c>
      <c r="I24" s="12">
        <f>'BDK10AK6-1'!AF24</f>
        <v>4.925</v>
      </c>
      <c r="J24" s="12">
        <f>'BDK10AK6-1'!AP24</f>
        <v>6.8999999999999995</v>
      </c>
      <c r="K24" s="12">
        <f>'BDK10AK6-1'!AU24</f>
        <v>8.8</v>
      </c>
      <c r="L24" s="12">
        <f>'BDK10AK6-1'!BE24</f>
        <v>7</v>
      </c>
      <c r="M24" s="12">
        <f>'BDK10AK6-1'!BF24</f>
        <v>9</v>
      </c>
      <c r="N24" s="12">
        <f t="shared" si="0"/>
        <v>172.2</v>
      </c>
      <c r="O24" s="9">
        <f t="shared" si="1"/>
        <v>6.888</v>
      </c>
      <c r="P24" s="161" t="str">
        <f t="shared" si="2"/>
        <v>TB Khá</v>
      </c>
    </row>
    <row r="25" spans="1:16" ht="15.75" customHeight="1">
      <c r="A25" s="76">
        <v>19</v>
      </c>
      <c r="B25" s="77">
        <v>21</v>
      </c>
      <c r="C25" s="79" t="s">
        <v>9</v>
      </c>
      <c r="D25" s="79" t="s">
        <v>31</v>
      </c>
      <c r="E25" s="79"/>
      <c r="F25" s="34">
        <f>'BDK10AK6-1'!J25</f>
        <v>6.799999999999999</v>
      </c>
      <c r="G25" s="12">
        <f>'BDK10AK6-1'!P25</f>
        <v>6.374999999999999</v>
      </c>
      <c r="H25" s="34">
        <f>'BDK10AK6-1'!Z25</f>
        <v>6.299999999999999</v>
      </c>
      <c r="I25" s="12">
        <f>'BDK10AK6-1'!AF25</f>
        <v>6.85</v>
      </c>
      <c r="J25" s="12">
        <f>'BDK10AK6-1'!AP25</f>
        <v>4.8</v>
      </c>
      <c r="K25" s="12">
        <f>'BDK10AK6-1'!AU25</f>
        <v>7.8999999999999995</v>
      </c>
      <c r="L25" s="12">
        <f>'BDK10AK6-1'!BE25</f>
        <v>6.299999999999999</v>
      </c>
      <c r="M25" s="12">
        <f>'BDK10AK6-1'!BF25</f>
        <v>10</v>
      </c>
      <c r="N25" s="12">
        <f t="shared" si="0"/>
        <v>169.2</v>
      </c>
      <c r="O25" s="9">
        <f t="shared" si="1"/>
        <v>6.768</v>
      </c>
      <c r="P25" s="161" t="str">
        <f t="shared" si="2"/>
        <v>TB Khá</v>
      </c>
    </row>
    <row r="26" spans="1:16" ht="15.75" customHeight="1">
      <c r="A26" s="76">
        <v>20</v>
      </c>
      <c r="B26" s="77">
        <v>22</v>
      </c>
      <c r="C26" s="79" t="s">
        <v>32</v>
      </c>
      <c r="D26" s="79" t="s">
        <v>33</v>
      </c>
      <c r="E26" s="79"/>
      <c r="F26" s="34">
        <f>'BDK10AK6-1'!J26</f>
        <v>8.7</v>
      </c>
      <c r="G26" s="12">
        <f>'BDK10AK6-1'!P26</f>
        <v>6.6</v>
      </c>
      <c r="H26" s="34">
        <f>'BDK10AK6-1'!Z26</f>
        <v>7.799999999999999</v>
      </c>
      <c r="I26" s="12">
        <f>'BDK10AK6-1'!AF26</f>
        <v>6.85</v>
      </c>
      <c r="J26" s="12">
        <f>'BDK10AK6-1'!AP26</f>
        <v>7.3999999999999995</v>
      </c>
      <c r="K26" s="12">
        <f>'BDK10AK6-1'!AU26</f>
        <v>7.799999999999999</v>
      </c>
      <c r="L26" s="12">
        <f>'BDK10AK6-1'!BE26</f>
        <v>7.799999999999999</v>
      </c>
      <c r="M26" s="12">
        <f>'BDK10AK6-1'!BF26</f>
        <v>10</v>
      </c>
      <c r="N26" s="12">
        <f t="shared" si="0"/>
        <v>192.3</v>
      </c>
      <c r="O26" s="9">
        <f t="shared" si="1"/>
        <v>7.692</v>
      </c>
      <c r="P26" s="161" t="str">
        <f t="shared" si="2"/>
        <v>Khá</v>
      </c>
    </row>
    <row r="27" spans="1:16" ht="15.75" customHeight="1">
      <c r="A27" s="76">
        <v>21</v>
      </c>
      <c r="B27" s="77">
        <v>23</v>
      </c>
      <c r="C27" s="79" t="s">
        <v>34</v>
      </c>
      <c r="D27" s="79" t="s">
        <v>35</v>
      </c>
      <c r="E27" s="79"/>
      <c r="F27" s="34">
        <f>'BDK10AK6-1'!J27</f>
        <v>8.899999999999999</v>
      </c>
      <c r="G27" s="12">
        <f>'BDK10AK6-1'!P27</f>
        <v>7.375</v>
      </c>
      <c r="H27" s="34">
        <f>'BDK10AK6-1'!Z27</f>
        <v>9</v>
      </c>
      <c r="I27" s="12">
        <f>'BDK10AK6-1'!AF27</f>
        <v>6.924999999999999</v>
      </c>
      <c r="J27" s="12">
        <f>'BDK10AK6-1'!AP27</f>
        <v>8.2</v>
      </c>
      <c r="K27" s="12">
        <f>'BDK10AK6-1'!AU27</f>
        <v>8.5</v>
      </c>
      <c r="L27" s="12">
        <f>'BDK10AK6-1'!BE27</f>
        <v>8</v>
      </c>
      <c r="M27" s="12">
        <f>'BDK10AK6-1'!BF27</f>
        <v>10</v>
      </c>
      <c r="N27" s="12">
        <f t="shared" si="0"/>
        <v>204.99999999999997</v>
      </c>
      <c r="O27" s="9">
        <f t="shared" si="1"/>
        <v>8.2</v>
      </c>
      <c r="P27" s="161" t="str">
        <f>IF(O27&gt;=9,"Xuất sắc",IF(AND(O27&gt;=8,O27&lt;9),"Giỏi",IF(AND(O27&gt;=7,O27&lt;8),"Khá",IF(AND(O27&gt;=6,O27&lt;7),"TB Khá",IF(AND(O27&gt;=5,O27&lt;6),"Trung Bình",IF(AND(O27&gt;=4,O27&lt;5),"Yếu","Kém"))))))</f>
        <v>Giỏi</v>
      </c>
    </row>
    <row r="28" spans="1:16" ht="15.75" customHeight="1">
      <c r="A28" s="76">
        <v>22</v>
      </c>
      <c r="B28" s="77">
        <v>24</v>
      </c>
      <c r="C28" s="79" t="s">
        <v>36</v>
      </c>
      <c r="D28" s="79" t="s">
        <v>37</v>
      </c>
      <c r="E28" s="79"/>
      <c r="F28" s="34">
        <f>'BDK10AK6-1'!J28</f>
        <v>7.8999999999999995</v>
      </c>
      <c r="G28" s="12">
        <f>'BDK10AK6-1'!P28</f>
        <v>6.225</v>
      </c>
      <c r="H28" s="34">
        <f>'BDK10AK6-1'!Z28</f>
        <v>6.299999999999999</v>
      </c>
      <c r="I28" s="12">
        <f>'BDK10AK6-1'!AF28</f>
        <v>6.924999999999999</v>
      </c>
      <c r="J28" s="12">
        <f>'BDK10AK6-1'!AP28</f>
        <v>7.8999999999999995</v>
      </c>
      <c r="K28" s="12">
        <f>'BDK10AK6-1'!AU28</f>
        <v>8.6</v>
      </c>
      <c r="L28" s="12">
        <f>'BDK10AK6-1'!BE28</f>
        <v>7.8999999999999995</v>
      </c>
      <c r="M28" s="12">
        <f>'BDK10AK6-1'!BF28</f>
        <v>9</v>
      </c>
      <c r="N28" s="12">
        <f t="shared" si="0"/>
        <v>186.39999999999998</v>
      </c>
      <c r="O28" s="9">
        <f t="shared" si="1"/>
        <v>7.4559999999999995</v>
      </c>
      <c r="P28" s="161" t="str">
        <f t="shared" si="2"/>
        <v>Khá</v>
      </c>
    </row>
    <row r="29" spans="1:16" ht="15.75" customHeight="1">
      <c r="A29" s="76">
        <v>23</v>
      </c>
      <c r="B29" s="77">
        <v>25</v>
      </c>
      <c r="C29" s="79" t="s">
        <v>38</v>
      </c>
      <c r="D29" s="79" t="s">
        <v>30</v>
      </c>
      <c r="E29" s="79"/>
      <c r="F29" s="34">
        <f>'BDK10AK6-1'!J29</f>
        <v>2.6999999999999997</v>
      </c>
      <c r="G29" s="12">
        <f>'BDK10AK6-1'!P29</f>
        <v>6.85</v>
      </c>
      <c r="H29" s="34">
        <f>'BDK10AK6-1'!Z29</f>
        <v>2.1</v>
      </c>
      <c r="I29" s="12">
        <f>'BDK10AK6-1'!AF29</f>
        <v>6.7749999999999995</v>
      </c>
      <c r="J29" s="12">
        <f>'BDK10AK6-1'!AP29</f>
        <v>8.3</v>
      </c>
      <c r="K29" s="12">
        <f>'BDK10AK6-1'!AU29</f>
        <v>7.799999999999999</v>
      </c>
      <c r="L29" s="12">
        <f>'BDK10AK6-1'!BE29</f>
        <v>2.3</v>
      </c>
      <c r="M29" s="12">
        <f>'BDK10AK6-1'!BF29</f>
        <v>10</v>
      </c>
      <c r="N29" s="12">
        <f t="shared" si="0"/>
        <v>144.1</v>
      </c>
      <c r="O29" s="9">
        <f t="shared" si="1"/>
        <v>5.763999999999999</v>
      </c>
      <c r="P29" s="161" t="str">
        <f t="shared" si="2"/>
        <v>Trung Bình</v>
      </c>
    </row>
    <row r="30" spans="1:16" ht="15.75" customHeight="1">
      <c r="A30" s="76">
        <v>24</v>
      </c>
      <c r="B30" s="77">
        <v>26</v>
      </c>
      <c r="C30" s="79" t="s">
        <v>39</v>
      </c>
      <c r="D30" s="79" t="s">
        <v>40</v>
      </c>
      <c r="E30" s="79"/>
      <c r="F30" s="34">
        <f>'BDK10AK6-1'!J30</f>
        <v>7.8999999999999995</v>
      </c>
      <c r="G30" s="12">
        <f>'BDK10AK6-1'!P30</f>
        <v>6.1499999999999995</v>
      </c>
      <c r="H30" s="34">
        <f>'BDK10AK6-1'!Z30</f>
        <v>6.299999999999999</v>
      </c>
      <c r="I30" s="12">
        <f>'BDK10AK6-1'!AF30</f>
        <v>5.999999999999999</v>
      </c>
      <c r="J30" s="12">
        <f>'BDK10AK6-1'!AP30</f>
        <v>3.5</v>
      </c>
      <c r="K30" s="12">
        <f>'BDK10AK6-1'!AU30</f>
        <v>7.8999999999999995</v>
      </c>
      <c r="L30" s="12">
        <f>'BDK10AK6-1'!BE30</f>
        <v>7.699999999999999</v>
      </c>
      <c r="M30" s="12">
        <f>'BDK10AK6-1'!BF30</f>
        <v>9</v>
      </c>
      <c r="N30" s="12">
        <f t="shared" si="0"/>
        <v>166.5</v>
      </c>
      <c r="O30" s="9">
        <f t="shared" si="1"/>
        <v>6.66</v>
      </c>
      <c r="P30" s="161" t="str">
        <f t="shared" si="2"/>
        <v>TB Khá</v>
      </c>
    </row>
    <row r="31" spans="1:16" ht="15.75" customHeight="1">
      <c r="A31" s="76">
        <v>25</v>
      </c>
      <c r="B31" s="77">
        <v>27</v>
      </c>
      <c r="C31" s="79" t="s">
        <v>41</v>
      </c>
      <c r="D31" s="79" t="s">
        <v>42</v>
      </c>
      <c r="E31" s="79"/>
      <c r="F31" s="34">
        <f>'BDK10AK6-1'!J31</f>
        <v>9.1</v>
      </c>
      <c r="G31" s="12">
        <f>'BDK10AK6-1'!P31</f>
        <v>7.299999999999999</v>
      </c>
      <c r="H31" s="34">
        <f>'BDK10AK6-1'!Z31</f>
        <v>8.7</v>
      </c>
      <c r="I31" s="12">
        <f>'BDK10AK6-1'!AF31</f>
        <v>6.85</v>
      </c>
      <c r="J31" s="12">
        <f>'BDK10AK6-1'!AP31</f>
        <v>7</v>
      </c>
      <c r="K31" s="12">
        <f>'BDK10AK6-1'!AU31</f>
        <v>8.5</v>
      </c>
      <c r="L31" s="12">
        <f>'BDK10AK6-1'!BE31</f>
        <v>7.799999999999999</v>
      </c>
      <c r="M31" s="12">
        <f>'BDK10AK6-1'!BF31</f>
        <v>9</v>
      </c>
      <c r="N31" s="12">
        <f t="shared" si="0"/>
        <v>197.9</v>
      </c>
      <c r="O31" s="9">
        <f t="shared" si="1"/>
        <v>7.916</v>
      </c>
      <c r="P31" s="161" t="str">
        <f t="shared" si="2"/>
        <v>Khá</v>
      </c>
    </row>
    <row r="32" spans="1:16" ht="15.75" customHeight="1">
      <c r="A32" s="76">
        <v>26</v>
      </c>
      <c r="B32" s="77">
        <v>28</v>
      </c>
      <c r="C32" s="79" t="s">
        <v>36</v>
      </c>
      <c r="D32" s="79" t="s">
        <v>42</v>
      </c>
      <c r="E32" s="79"/>
      <c r="F32" s="34">
        <f>'BDK10AK6-1'!J32</f>
        <v>8.6</v>
      </c>
      <c r="G32" s="12">
        <f>'BDK10AK6-1'!P32</f>
        <v>6.324999999999999</v>
      </c>
      <c r="H32" s="34">
        <f>'BDK10AK6-1'!Z32</f>
        <v>6.299999999999999</v>
      </c>
      <c r="I32" s="12">
        <f>'BDK10AK6-1'!AF32</f>
        <v>6.299999999999999</v>
      </c>
      <c r="J32" s="12">
        <f>'BDK10AK6-1'!AP32</f>
        <v>4.8</v>
      </c>
      <c r="K32" s="12">
        <f>'BDK10AK6-1'!AU32</f>
        <v>7.199999999999999</v>
      </c>
      <c r="L32" s="12">
        <f>'BDK10AK6-1'!BE32</f>
        <v>7.699999999999999</v>
      </c>
      <c r="M32" s="12">
        <f>'BDK10AK6-1'!BF32</f>
        <v>9</v>
      </c>
      <c r="N32" s="12">
        <f t="shared" si="0"/>
        <v>172.29999999999998</v>
      </c>
      <c r="O32" s="9">
        <f t="shared" si="1"/>
        <v>6.8919999999999995</v>
      </c>
      <c r="P32" s="161" t="str">
        <f t="shared" si="2"/>
        <v>TB Khá</v>
      </c>
    </row>
    <row r="33" spans="1:16" ht="15.75" customHeight="1">
      <c r="A33" s="76">
        <v>27</v>
      </c>
      <c r="B33" s="77">
        <v>29</v>
      </c>
      <c r="C33" s="79" t="s">
        <v>43</v>
      </c>
      <c r="D33" s="79" t="s">
        <v>42</v>
      </c>
      <c r="E33" s="79"/>
      <c r="F33" s="34">
        <f>'BDK10AK6-1'!J33</f>
        <v>8.7</v>
      </c>
      <c r="G33" s="12">
        <f>'BDK10AK6-1'!P33</f>
        <v>6.299999999999999</v>
      </c>
      <c r="H33" s="34">
        <f>'BDK10AK6-1'!Z33</f>
        <v>8.4</v>
      </c>
      <c r="I33" s="12">
        <f>'BDK10AK6-1'!AF33</f>
        <v>6.85</v>
      </c>
      <c r="J33" s="12">
        <f>'BDK10AK6-1'!AP33</f>
        <v>7.299999999999999</v>
      </c>
      <c r="K33" s="12">
        <f>'BDK10AK6-1'!AU33</f>
        <v>8.1</v>
      </c>
      <c r="L33" s="12">
        <f>'BDK10AK6-1'!BE33</f>
        <v>7.8999999999999995</v>
      </c>
      <c r="M33" s="12">
        <f>'BDK10AK6-1'!BF33</f>
        <v>10</v>
      </c>
      <c r="N33" s="12">
        <f t="shared" si="0"/>
        <v>193.8</v>
      </c>
      <c r="O33" s="9">
        <f t="shared" si="1"/>
        <v>7.752000000000001</v>
      </c>
      <c r="P33" s="161" t="str">
        <f t="shared" si="2"/>
        <v>Khá</v>
      </c>
    </row>
    <row r="34" spans="1:16" ht="15.75" customHeight="1">
      <c r="A34" s="76">
        <v>28</v>
      </c>
      <c r="B34" s="77">
        <v>31</v>
      </c>
      <c r="C34" s="79" t="s">
        <v>17</v>
      </c>
      <c r="D34" s="79" t="s">
        <v>44</v>
      </c>
      <c r="E34" s="79"/>
      <c r="F34" s="34">
        <f>'BDK10AK6-1'!J34</f>
        <v>8.7</v>
      </c>
      <c r="G34" s="12">
        <f>'BDK10AK6-1'!P34</f>
        <v>6.699999999999999</v>
      </c>
      <c r="H34" s="34">
        <f>'BDK10AK6-1'!Z34</f>
        <v>7.699999999999999</v>
      </c>
      <c r="I34" s="12">
        <f>'BDK10AK6-1'!AF34</f>
        <v>6.1499999999999995</v>
      </c>
      <c r="J34" s="12">
        <f>'BDK10AK6-1'!AP34</f>
        <v>7.8999999999999995</v>
      </c>
      <c r="K34" s="12">
        <f>'BDK10AK6-1'!AU34</f>
        <v>8</v>
      </c>
      <c r="L34" s="12">
        <f>'BDK10AK6-1'!BE34</f>
        <v>7.799999999999999</v>
      </c>
      <c r="M34" s="12">
        <f>'BDK10AK6-1'!BF34</f>
        <v>9</v>
      </c>
      <c r="N34" s="12">
        <f t="shared" si="0"/>
        <v>189.7</v>
      </c>
      <c r="O34" s="9">
        <f t="shared" si="1"/>
        <v>7.587999999999999</v>
      </c>
      <c r="P34" s="161" t="str">
        <f t="shared" si="2"/>
        <v>Khá</v>
      </c>
    </row>
    <row r="35" spans="1:16" ht="15.75" customHeight="1">
      <c r="A35" s="76">
        <v>29</v>
      </c>
      <c r="B35" s="77">
        <v>32</v>
      </c>
      <c r="C35" s="79" t="s">
        <v>45</v>
      </c>
      <c r="D35" s="79" t="s">
        <v>46</v>
      </c>
      <c r="E35" s="79"/>
      <c r="F35" s="34">
        <f>'BDK10AK6-1'!J35</f>
        <v>9</v>
      </c>
      <c r="G35" s="12">
        <f>'BDK10AK6-1'!P35</f>
        <v>6.6</v>
      </c>
      <c r="H35" s="34">
        <f>'BDK10AK6-1'!Z35</f>
        <v>8</v>
      </c>
      <c r="I35" s="12">
        <f>'BDK10AK6-1'!AF35</f>
        <v>7.699999999999999</v>
      </c>
      <c r="J35" s="12">
        <f>'BDK10AK6-1'!AP35</f>
        <v>7.299999999999999</v>
      </c>
      <c r="K35" s="12">
        <f>'BDK10AK6-1'!AU35</f>
        <v>7.8999999999999995</v>
      </c>
      <c r="L35" s="12">
        <f>'BDK10AK6-1'!BE35</f>
        <v>7.8999999999999995</v>
      </c>
      <c r="M35" s="12">
        <f>'BDK10AK6-1'!BF35</f>
        <v>10</v>
      </c>
      <c r="N35" s="12">
        <f t="shared" si="0"/>
        <v>197.49999999999997</v>
      </c>
      <c r="O35" s="9">
        <f t="shared" si="1"/>
        <v>7.899999999999999</v>
      </c>
      <c r="P35" s="161" t="str">
        <f t="shared" si="2"/>
        <v>Khá</v>
      </c>
    </row>
    <row r="36" spans="1:16" ht="15.75" customHeight="1">
      <c r="A36" s="76">
        <v>30</v>
      </c>
      <c r="B36" s="77">
        <v>33</v>
      </c>
      <c r="C36" s="79" t="s">
        <v>47</v>
      </c>
      <c r="D36" s="149" t="s">
        <v>82</v>
      </c>
      <c r="E36" s="79"/>
      <c r="F36" s="34">
        <f>'BDK10AK6-1'!J36</f>
        <v>6.8999999999999995</v>
      </c>
      <c r="G36" s="12">
        <f>'BDK10AK6-1'!P36</f>
        <v>6.924999999999999</v>
      </c>
      <c r="H36" s="34">
        <f>'BDK10AK6-1'!Z36</f>
        <v>6.299999999999999</v>
      </c>
      <c r="I36" s="12">
        <f>'BDK10AK6-1'!AF36</f>
        <v>5.549999999999999</v>
      </c>
      <c r="J36" s="12">
        <f>'BDK10AK6-1'!AP36</f>
        <v>5.8</v>
      </c>
      <c r="K36" s="12">
        <f>'BDK10AK6-1'!AU36</f>
        <v>7.1</v>
      </c>
      <c r="L36" s="12">
        <f>'BDK10AK6-1'!BE36</f>
        <v>7</v>
      </c>
      <c r="M36" s="12">
        <f>'BDK10AK6-1'!BF36</f>
        <v>9</v>
      </c>
      <c r="N36" s="12">
        <f t="shared" si="0"/>
        <v>167.2</v>
      </c>
      <c r="O36" s="9">
        <f t="shared" si="1"/>
        <v>6.688</v>
      </c>
      <c r="P36" s="161" t="str">
        <f t="shared" si="2"/>
        <v>TB Khá</v>
      </c>
    </row>
    <row r="37" spans="1:16" ht="15.75" customHeight="1">
      <c r="A37" s="76">
        <v>31</v>
      </c>
      <c r="B37" s="77">
        <v>34</v>
      </c>
      <c r="C37" s="79" t="s">
        <v>49</v>
      </c>
      <c r="D37" s="79" t="s">
        <v>48</v>
      </c>
      <c r="E37" s="79"/>
      <c r="F37" s="34">
        <f>'BDK10AK6-1'!J37</f>
        <v>7.799999999999999</v>
      </c>
      <c r="G37" s="12">
        <f>'BDK10AK6-1'!P37</f>
        <v>7.85</v>
      </c>
      <c r="H37" s="34">
        <f>'BDK10AK6-1'!Z37</f>
        <v>7</v>
      </c>
      <c r="I37" s="12">
        <f>'BDK10AK6-1'!AF37</f>
        <v>6.924999999999999</v>
      </c>
      <c r="J37" s="12">
        <f>'BDK10AK6-1'!AP37</f>
        <v>6.499999999999999</v>
      </c>
      <c r="K37" s="12">
        <f>'BDK10AK6-1'!AU37</f>
        <v>7.699999999999999</v>
      </c>
      <c r="L37" s="12">
        <f>'BDK10AK6-1'!BE37</f>
        <v>7.799999999999999</v>
      </c>
      <c r="M37" s="12">
        <f>'BDK10AK6-1'!BF37</f>
        <v>9</v>
      </c>
      <c r="N37" s="12">
        <f t="shared" si="0"/>
        <v>187.5</v>
      </c>
      <c r="O37" s="9">
        <f t="shared" si="1"/>
        <v>7.5</v>
      </c>
      <c r="P37" s="161" t="str">
        <f t="shared" si="2"/>
        <v>Khá</v>
      </c>
    </row>
    <row r="38" spans="1:16" ht="15.75" customHeight="1">
      <c r="A38" s="76">
        <v>32</v>
      </c>
      <c r="B38" s="77">
        <v>35</v>
      </c>
      <c r="C38" s="79" t="s">
        <v>50</v>
      </c>
      <c r="D38" s="79" t="s">
        <v>51</v>
      </c>
      <c r="E38" s="79"/>
      <c r="F38" s="34">
        <f>'BDK10AK6-1'!J38</f>
        <v>8.1</v>
      </c>
      <c r="G38" s="12">
        <f>'BDK10AK6-1'!P38</f>
        <v>6.85</v>
      </c>
      <c r="H38" s="34">
        <f>'BDK10AK6-1'!Z38</f>
        <v>7.699999999999999</v>
      </c>
      <c r="I38" s="12">
        <f>'BDK10AK6-1'!AF38</f>
        <v>6.85</v>
      </c>
      <c r="J38" s="12">
        <f>'BDK10AK6-1'!AP38</f>
        <v>4.199999999999999</v>
      </c>
      <c r="K38" s="12">
        <f>'BDK10AK6-1'!AU38</f>
        <v>7.199999999999999</v>
      </c>
      <c r="L38" s="12">
        <f>'BDK10AK6-1'!BE38</f>
        <v>7.799999999999999</v>
      </c>
      <c r="M38" s="12">
        <f>'BDK10AK6-1'!BF38</f>
        <v>10</v>
      </c>
      <c r="N38" s="12">
        <f t="shared" si="0"/>
        <v>179.79999999999998</v>
      </c>
      <c r="O38" s="9">
        <f t="shared" si="1"/>
        <v>7.191999999999999</v>
      </c>
      <c r="P38" s="161" t="str">
        <f t="shared" si="2"/>
        <v>Khá</v>
      </c>
    </row>
    <row r="39" spans="1:16" ht="15.75" customHeight="1">
      <c r="A39" s="76">
        <v>33</v>
      </c>
      <c r="B39" s="77">
        <v>36</v>
      </c>
      <c r="C39" s="79" t="s">
        <v>54</v>
      </c>
      <c r="D39" s="79" t="s">
        <v>52</v>
      </c>
      <c r="E39" s="79"/>
      <c r="F39" s="34">
        <f>'BDK10AK6-1'!J39</f>
        <v>8.2</v>
      </c>
      <c r="G39" s="12">
        <f>'BDK10AK6-1'!P39</f>
        <v>6.1499999999999995</v>
      </c>
      <c r="H39" s="34">
        <f>'BDK10AK6-1'!Z39</f>
        <v>7</v>
      </c>
      <c r="I39" s="12">
        <f>'BDK10AK6-1'!AF39</f>
        <v>7.55</v>
      </c>
      <c r="J39" s="12">
        <f>'BDK10AK6-1'!AP39</f>
        <v>6.699999999999999</v>
      </c>
      <c r="K39" s="12">
        <f>'BDK10AK6-1'!AU39</f>
        <v>7.699999999999999</v>
      </c>
      <c r="L39" s="12">
        <f>'BDK10AK6-1'!BE39</f>
        <v>7</v>
      </c>
      <c r="M39" s="12">
        <f>'BDK10AK6-1'!BF39</f>
        <v>10</v>
      </c>
      <c r="N39" s="12">
        <f t="shared" si="0"/>
        <v>184.6</v>
      </c>
      <c r="O39" s="9">
        <f t="shared" si="1"/>
        <v>7.3839999999999995</v>
      </c>
      <c r="P39" s="161" t="str">
        <f t="shared" si="2"/>
        <v>Khá</v>
      </c>
    </row>
    <row r="40" spans="1:16" ht="15.75" customHeight="1">
      <c r="A40" s="76">
        <v>34</v>
      </c>
      <c r="B40" s="77">
        <v>37</v>
      </c>
      <c r="C40" s="79" t="s">
        <v>9</v>
      </c>
      <c r="D40" s="79" t="s">
        <v>53</v>
      </c>
      <c r="E40" s="79"/>
      <c r="F40" s="34">
        <f>'BDK10AK6-1'!J40</f>
        <v>8.2</v>
      </c>
      <c r="G40" s="12">
        <f>'BDK10AK6-1'!P40</f>
        <v>6.374999999999999</v>
      </c>
      <c r="H40" s="34">
        <f>'BDK10AK6-1'!Z40</f>
        <v>8.5</v>
      </c>
      <c r="I40" s="12">
        <f>'BDK10AK6-1'!AF40</f>
        <v>7.699999999999999</v>
      </c>
      <c r="J40" s="12">
        <f>'BDK10AK6-1'!AP40</f>
        <v>7</v>
      </c>
      <c r="K40" s="12">
        <f>'BDK10AK6-1'!AU40</f>
        <v>8.7</v>
      </c>
      <c r="L40" s="12">
        <f>'BDK10AK6-1'!BE40</f>
        <v>7.8999999999999995</v>
      </c>
      <c r="M40" s="12">
        <f>'BDK10AK6-1'!BF40</f>
        <v>10</v>
      </c>
      <c r="N40" s="12">
        <f t="shared" si="0"/>
        <v>197.2</v>
      </c>
      <c r="O40" s="9">
        <f t="shared" si="1"/>
        <v>7.888</v>
      </c>
      <c r="P40" s="161" t="str">
        <f t="shared" si="2"/>
        <v>Khá</v>
      </c>
    </row>
    <row r="41" spans="1:16" ht="15.75" customHeight="1">
      <c r="A41" s="76">
        <v>35</v>
      </c>
      <c r="B41" s="77">
        <v>38</v>
      </c>
      <c r="C41" s="79" t="s">
        <v>41</v>
      </c>
      <c r="D41" s="79" t="s">
        <v>55</v>
      </c>
      <c r="E41" s="79"/>
      <c r="F41" s="34">
        <f>'BDK10AK6-1'!J41</f>
        <v>2.1</v>
      </c>
      <c r="G41" s="12">
        <f>'BDK10AK6-1'!P41</f>
        <v>7.1499999999999995</v>
      </c>
      <c r="H41" s="34">
        <f>'BDK10AK6-1'!Z41</f>
        <v>6.399999999999999</v>
      </c>
      <c r="I41" s="12">
        <f>'BDK10AK6-1'!AF41</f>
        <v>5.525</v>
      </c>
      <c r="J41" s="12">
        <f>'BDK10AK6-1'!AP41</f>
        <v>6.499999999999999</v>
      </c>
      <c r="K41" s="12">
        <f>'BDK10AK6-1'!AU41</f>
        <v>8.5</v>
      </c>
      <c r="L41" s="12">
        <f>'BDK10AK6-1'!BE41</f>
        <v>7.1</v>
      </c>
      <c r="M41" s="12">
        <f>'BDK10AK6-1'!BF41</f>
        <v>10</v>
      </c>
      <c r="N41" s="12">
        <f t="shared" si="0"/>
        <v>162.5</v>
      </c>
      <c r="O41" s="9">
        <f t="shared" si="1"/>
        <v>6.5</v>
      </c>
      <c r="P41" s="161" t="str">
        <f t="shared" si="2"/>
        <v>TB Khá</v>
      </c>
    </row>
    <row r="42" spans="1:16" ht="15.75" customHeight="1">
      <c r="A42" s="76">
        <v>36</v>
      </c>
      <c r="B42" s="77">
        <v>39</v>
      </c>
      <c r="C42" s="79" t="s">
        <v>24</v>
      </c>
      <c r="D42" s="79" t="s">
        <v>55</v>
      </c>
      <c r="E42" s="79"/>
      <c r="F42" s="34">
        <f>'BDK10AK6-1'!J42</f>
        <v>8</v>
      </c>
      <c r="G42" s="12">
        <f>'BDK10AK6-1'!P42</f>
        <v>6.85</v>
      </c>
      <c r="H42" s="34">
        <f>'BDK10AK6-1'!Z42</f>
        <v>7.799999999999999</v>
      </c>
      <c r="I42" s="12">
        <f>'BDK10AK6-1'!AF42</f>
        <v>6.85</v>
      </c>
      <c r="J42" s="12">
        <f>'BDK10AK6-1'!AP42</f>
        <v>6.499999999999999</v>
      </c>
      <c r="K42" s="12">
        <f>'BDK10AK6-1'!AU42</f>
        <v>6.399999999999999</v>
      </c>
      <c r="L42" s="12">
        <f>'BDK10AK6-1'!BE42</f>
        <v>7.1</v>
      </c>
      <c r="M42" s="12">
        <f>'BDK10AK6-1'!BF42</f>
        <v>9</v>
      </c>
      <c r="N42" s="12">
        <f t="shared" si="0"/>
        <v>180.2</v>
      </c>
      <c r="O42" s="9">
        <f t="shared" si="1"/>
        <v>7.207999999999999</v>
      </c>
      <c r="P42" s="161" t="str">
        <f t="shared" si="2"/>
        <v>Khá</v>
      </c>
    </row>
    <row r="43" spans="1:16" ht="15.75" customHeight="1">
      <c r="A43" s="76">
        <v>37</v>
      </c>
      <c r="B43" s="77">
        <v>40</v>
      </c>
      <c r="C43" s="79" t="s">
        <v>10</v>
      </c>
      <c r="D43" s="79" t="s">
        <v>56</v>
      </c>
      <c r="E43" s="79"/>
      <c r="F43" s="34">
        <f>'BDK10AK6-1'!J43</f>
        <v>9.6</v>
      </c>
      <c r="G43" s="12">
        <f>'BDK10AK6-1'!P43</f>
        <v>6.449999999999999</v>
      </c>
      <c r="H43" s="34">
        <f>'BDK10AK6-1'!Z43</f>
        <v>7.799999999999999</v>
      </c>
      <c r="I43" s="12">
        <f>'BDK10AK6-1'!AF43</f>
        <v>7.55</v>
      </c>
      <c r="J43" s="12">
        <f>'BDK10AK6-1'!AP43</f>
        <v>7.3999999999999995</v>
      </c>
      <c r="K43" s="12">
        <f>'BDK10AK6-1'!AU43</f>
        <v>7.1</v>
      </c>
      <c r="L43" s="12">
        <f>'BDK10AK6-1'!BE43</f>
        <v>8.1</v>
      </c>
      <c r="M43" s="12">
        <f>'BDK10AK6-1'!BF43</f>
        <v>10</v>
      </c>
      <c r="N43" s="12">
        <f t="shared" si="0"/>
        <v>196</v>
      </c>
      <c r="O43" s="9">
        <f t="shared" si="1"/>
        <v>7.84</v>
      </c>
      <c r="P43" s="161" t="str">
        <f t="shared" si="2"/>
        <v>Khá</v>
      </c>
    </row>
    <row r="44" spans="1:16" ht="15.75" customHeight="1">
      <c r="A44" s="76">
        <v>38</v>
      </c>
      <c r="B44" s="77">
        <v>41</v>
      </c>
      <c r="C44" s="79" t="s">
        <v>47</v>
      </c>
      <c r="D44" s="79" t="s">
        <v>57</v>
      </c>
      <c r="E44" s="79"/>
      <c r="F44" s="34">
        <f>'BDK10AK6-1'!J44</f>
        <v>7.6</v>
      </c>
      <c r="G44" s="12">
        <f>'BDK10AK6-1'!P44</f>
        <v>6.85</v>
      </c>
      <c r="H44" s="34">
        <f>'BDK10AK6-1'!Z44</f>
        <v>7.1</v>
      </c>
      <c r="I44" s="12">
        <f>'BDK10AK6-1'!AF44</f>
        <v>6.85</v>
      </c>
      <c r="J44" s="12">
        <f>'BDK10AK6-1'!AP44</f>
        <v>7</v>
      </c>
      <c r="K44" s="12">
        <f>'BDK10AK6-1'!AU44</f>
        <v>7.8999999999999995</v>
      </c>
      <c r="L44" s="12">
        <f>'BDK10AK6-1'!BE44</f>
        <v>7.799999999999999</v>
      </c>
      <c r="M44" s="12">
        <f>'BDK10AK6-1'!BF44</f>
        <v>9</v>
      </c>
      <c r="N44" s="12">
        <f t="shared" si="0"/>
        <v>185</v>
      </c>
      <c r="O44" s="9">
        <f t="shared" si="1"/>
        <v>7.4</v>
      </c>
      <c r="P44" s="161" t="str">
        <f t="shared" si="2"/>
        <v>Khá</v>
      </c>
    </row>
    <row r="45" spans="1:16" ht="15.75" customHeight="1">
      <c r="A45" s="76">
        <v>39</v>
      </c>
      <c r="B45" s="77">
        <v>42</v>
      </c>
      <c r="C45" s="79" t="s">
        <v>23</v>
      </c>
      <c r="D45" s="79" t="s">
        <v>58</v>
      </c>
      <c r="E45" s="79"/>
      <c r="F45" s="34">
        <f>'BDK10AK6-1'!J45</f>
        <v>8.5</v>
      </c>
      <c r="G45" s="12">
        <f>'BDK10AK6-1'!P45</f>
        <v>7</v>
      </c>
      <c r="H45" s="34">
        <f>'BDK10AK6-1'!Z45</f>
        <v>7.8999999999999995</v>
      </c>
      <c r="I45" s="12">
        <f>'BDK10AK6-1'!AF45</f>
        <v>6.85</v>
      </c>
      <c r="J45" s="12">
        <f>'BDK10AK6-1'!AP45</f>
        <v>5.9</v>
      </c>
      <c r="K45" s="12">
        <f>'BDK10AK6-1'!AU45</f>
        <v>7.1</v>
      </c>
      <c r="L45" s="12">
        <f>'BDK10AK6-1'!BE45</f>
        <v>7.199999999999999</v>
      </c>
      <c r="M45" s="12">
        <f>'BDK10AK6-1'!BF45</f>
        <v>10</v>
      </c>
      <c r="N45" s="12">
        <f t="shared" si="0"/>
        <v>185.2</v>
      </c>
      <c r="O45" s="9">
        <f t="shared" si="1"/>
        <v>7.4079999999999995</v>
      </c>
      <c r="P45" s="161" t="str">
        <f t="shared" si="2"/>
        <v>Khá</v>
      </c>
    </row>
    <row r="46" spans="1:16" ht="15.75" customHeight="1">
      <c r="A46" s="76">
        <v>40</v>
      </c>
      <c r="B46" s="77">
        <v>43</v>
      </c>
      <c r="C46" s="79" t="s">
        <v>59</v>
      </c>
      <c r="D46" s="79" t="s">
        <v>60</v>
      </c>
      <c r="E46" s="79"/>
      <c r="F46" s="34">
        <f>'BDK10AK6-1'!J46</f>
        <v>8</v>
      </c>
      <c r="G46" s="12">
        <f>'BDK10AK6-1'!P46</f>
        <v>6.924999999999999</v>
      </c>
      <c r="H46" s="34">
        <f>'BDK10AK6-1'!Z46</f>
        <v>5.6</v>
      </c>
      <c r="I46" s="12">
        <f>'BDK10AK6-1'!AF46</f>
        <v>6.624999999999999</v>
      </c>
      <c r="J46" s="12">
        <f>'BDK10AK6-1'!AP46</f>
        <v>5.5</v>
      </c>
      <c r="K46" s="12">
        <f>'BDK10AK6-1'!AU46</f>
        <v>7.8999999999999995</v>
      </c>
      <c r="L46" s="12">
        <f>'BDK10AK6-1'!BE46</f>
        <v>6.799999999999999</v>
      </c>
      <c r="M46" s="12">
        <f>'BDK10AK6-1'!BF46</f>
        <v>9</v>
      </c>
      <c r="N46" s="12">
        <f t="shared" si="0"/>
        <v>173.6</v>
      </c>
      <c r="O46" s="9">
        <f t="shared" si="1"/>
        <v>6.944</v>
      </c>
      <c r="P46" s="161" t="str">
        <f t="shared" si="2"/>
        <v>TB Khá</v>
      </c>
    </row>
    <row r="47" spans="1:16" ht="15.75" customHeight="1">
      <c r="A47" s="76">
        <v>41</v>
      </c>
      <c r="B47" s="77">
        <v>44</v>
      </c>
      <c r="C47" s="79" t="s">
        <v>61</v>
      </c>
      <c r="D47" s="79" t="s">
        <v>62</v>
      </c>
      <c r="E47" s="79"/>
      <c r="F47" s="34">
        <f>'BDK10AK6-1'!J47</f>
        <v>8.8</v>
      </c>
      <c r="G47" s="12">
        <f>'BDK10AK6-1'!P47</f>
        <v>6.7749999999999995</v>
      </c>
      <c r="H47" s="34">
        <f>'BDK10AK6-1'!Z47</f>
        <v>7.1</v>
      </c>
      <c r="I47" s="12">
        <f>'BDK10AK6-1'!AF47</f>
        <v>7.475</v>
      </c>
      <c r="J47" s="12">
        <f>'BDK10AK6-1'!AP47</f>
        <v>7</v>
      </c>
      <c r="K47" s="12">
        <f>'BDK10AK6-1'!AU47</f>
        <v>8</v>
      </c>
      <c r="L47" s="12">
        <f>'BDK10AK6-1'!BE47</f>
        <v>7.199999999999999</v>
      </c>
      <c r="M47" s="12">
        <f>'BDK10AK6-1'!BF47</f>
        <v>9</v>
      </c>
      <c r="N47" s="12">
        <f t="shared" si="0"/>
        <v>189.29999999999998</v>
      </c>
      <c r="O47" s="9">
        <f t="shared" si="1"/>
        <v>7.571999999999999</v>
      </c>
      <c r="P47" s="161" t="str">
        <f t="shared" si="2"/>
        <v>Khá</v>
      </c>
    </row>
    <row r="48" spans="1:16" ht="15.75" customHeight="1">
      <c r="A48" s="76">
        <v>42</v>
      </c>
      <c r="B48" s="77">
        <v>45</v>
      </c>
      <c r="C48" s="79" t="s">
        <v>47</v>
      </c>
      <c r="D48" s="79" t="s">
        <v>62</v>
      </c>
      <c r="E48" s="79"/>
      <c r="F48" s="34">
        <f>'BDK10AK6-1'!J48</f>
        <v>8</v>
      </c>
      <c r="G48" s="12">
        <f>'BDK10AK6-1'!P48</f>
        <v>7</v>
      </c>
      <c r="H48" s="34">
        <f>'BDK10AK6-1'!Z48</f>
        <v>7.8999999999999995</v>
      </c>
      <c r="I48" s="12">
        <f>'BDK10AK6-1'!AF48</f>
        <v>7.475</v>
      </c>
      <c r="J48" s="12">
        <f>'BDK10AK6-1'!AP48</f>
        <v>5.8</v>
      </c>
      <c r="K48" s="12">
        <f>'BDK10AK6-1'!AU48</f>
        <v>8.1</v>
      </c>
      <c r="L48" s="12">
        <f>'BDK10AK6-1'!BE48</f>
        <v>7.8999999999999995</v>
      </c>
      <c r="M48" s="12">
        <f>'BDK10AK6-1'!BF48</f>
        <v>10</v>
      </c>
      <c r="N48" s="12">
        <f t="shared" si="0"/>
        <v>191</v>
      </c>
      <c r="O48" s="9">
        <f t="shared" si="1"/>
        <v>7.64</v>
      </c>
      <c r="P48" s="161" t="str">
        <f t="shared" si="2"/>
        <v>Khá</v>
      </c>
    </row>
    <row r="49" spans="1:16" ht="15.75" customHeight="1">
      <c r="A49" s="76">
        <v>43</v>
      </c>
      <c r="B49" s="77">
        <v>46</v>
      </c>
      <c r="C49" s="79" t="s">
        <v>10</v>
      </c>
      <c r="D49" s="79" t="s">
        <v>62</v>
      </c>
      <c r="E49" s="79"/>
      <c r="F49" s="34">
        <f>'BDK10AK6-1'!J49</f>
        <v>8.7</v>
      </c>
      <c r="G49" s="12">
        <f>'BDK10AK6-1'!P49</f>
        <v>6.7749999999999995</v>
      </c>
      <c r="H49" s="34">
        <f>'BDK10AK6-1'!Z49</f>
        <v>7.1</v>
      </c>
      <c r="I49" s="12">
        <f>'BDK10AK6-1'!AF49</f>
        <v>5.924999999999999</v>
      </c>
      <c r="J49" s="12">
        <f>'BDK10AK6-1'!AP49</f>
        <v>5.8</v>
      </c>
      <c r="K49" s="12">
        <f>'BDK10AK6-1'!AU49</f>
        <v>7.199999999999999</v>
      </c>
      <c r="L49" s="12">
        <f>'BDK10AK6-1'!BE49</f>
        <v>9.3</v>
      </c>
      <c r="M49" s="12">
        <f>'BDK10AK6-1'!BF49</f>
        <v>9</v>
      </c>
      <c r="N49" s="12">
        <f t="shared" si="0"/>
        <v>183.1</v>
      </c>
      <c r="O49" s="9">
        <f t="shared" si="1"/>
        <v>7.324</v>
      </c>
      <c r="P49" s="161" t="str">
        <f t="shared" si="2"/>
        <v>Khá</v>
      </c>
    </row>
    <row r="50" spans="1:16" ht="15.75" customHeight="1">
      <c r="A50" s="76">
        <v>44</v>
      </c>
      <c r="B50" s="77">
        <v>47</v>
      </c>
      <c r="C50" s="79" t="s">
        <v>63</v>
      </c>
      <c r="D50" s="79" t="s">
        <v>62</v>
      </c>
      <c r="E50" s="79"/>
      <c r="F50" s="34">
        <f>'BDK10AK6-1'!J50</f>
        <v>8.899999999999999</v>
      </c>
      <c r="G50" s="12">
        <f>'BDK10AK6-1'!P50</f>
        <v>6.924999999999999</v>
      </c>
      <c r="H50" s="34">
        <f>'BDK10AK6-1'!Z50</f>
        <v>6.399999999999999</v>
      </c>
      <c r="I50" s="12">
        <f>'BDK10AK6-1'!AF50</f>
        <v>6.924999999999999</v>
      </c>
      <c r="J50" s="12">
        <f>'BDK10AK6-1'!AP50</f>
        <v>6.6</v>
      </c>
      <c r="K50" s="12">
        <f>'BDK10AK6-1'!AU50</f>
        <v>8</v>
      </c>
      <c r="L50" s="12">
        <f>'BDK10AK6-1'!BE50</f>
        <v>7.3999999999999995</v>
      </c>
      <c r="M50" s="12">
        <f>'BDK10AK6-1'!BF50</f>
        <v>10</v>
      </c>
      <c r="N50" s="12">
        <f t="shared" si="0"/>
        <v>187.29999999999995</v>
      </c>
      <c r="O50" s="9">
        <f t="shared" si="1"/>
        <v>7.491999999999998</v>
      </c>
      <c r="P50" s="161" t="str">
        <f t="shared" si="2"/>
        <v>Khá</v>
      </c>
    </row>
    <row r="51" spans="1:16" ht="15.75" customHeight="1">
      <c r="A51" s="76">
        <v>45</v>
      </c>
      <c r="B51" s="77">
        <v>48</v>
      </c>
      <c r="C51" s="79" t="s">
        <v>65</v>
      </c>
      <c r="D51" s="79" t="s">
        <v>64</v>
      </c>
      <c r="E51" s="79"/>
      <c r="F51" s="34">
        <f>'BDK10AK6-1'!J51</f>
        <v>8.899999999999999</v>
      </c>
      <c r="G51" s="12">
        <f>'BDK10AK6-1'!P51</f>
        <v>7.924999999999999</v>
      </c>
      <c r="H51" s="34">
        <f>'BDK10AK6-1'!Z51</f>
        <v>8.7</v>
      </c>
      <c r="I51" s="12">
        <f>'BDK10AK6-1'!AF51</f>
        <v>7</v>
      </c>
      <c r="J51" s="12">
        <f>'BDK10AK6-1'!AP51</f>
        <v>6.699999999999999</v>
      </c>
      <c r="K51" s="12">
        <f>'BDK10AK6-1'!AU51</f>
        <v>7.8999999999999995</v>
      </c>
      <c r="L51" s="12">
        <f>'BDK10AK6-1'!BE51</f>
        <v>9.5</v>
      </c>
      <c r="M51" s="12">
        <f>'BDK10AK6-1'!BF51</f>
        <v>10</v>
      </c>
      <c r="N51" s="12">
        <f t="shared" si="0"/>
        <v>204.79999999999998</v>
      </c>
      <c r="O51" s="9">
        <f t="shared" si="1"/>
        <v>8.192</v>
      </c>
      <c r="P51" s="161" t="str">
        <f>IF(O51&gt;=9,"Xuất sắc",IF(AND(O51&gt;=8,O51&lt;9),"Giỏi",IF(AND(O51&gt;=7,O51&lt;8),"Khá",IF(AND(O51&gt;=6,O51&lt;7),"TB Khá",IF(AND(O51&gt;=5,O51&lt;6),"Trung Bình",IF(AND(O51&gt;=4,O51&lt;5),"Yếu","Kém"))))))</f>
        <v>Giỏi</v>
      </c>
    </row>
    <row r="52" spans="1:16" ht="15.75" customHeight="1">
      <c r="A52" s="76">
        <v>46</v>
      </c>
      <c r="B52" s="77">
        <v>49</v>
      </c>
      <c r="C52" s="79" t="s">
        <v>10</v>
      </c>
      <c r="D52" s="79" t="s">
        <v>66</v>
      </c>
      <c r="E52" s="79"/>
      <c r="F52" s="34">
        <f>'BDK10AK6-1'!J52</f>
        <v>8.4</v>
      </c>
      <c r="G52" s="12">
        <f>'BDK10AK6-1'!P52</f>
        <v>7.924999999999999</v>
      </c>
      <c r="H52" s="34">
        <f>'BDK10AK6-1'!Z52</f>
        <v>7</v>
      </c>
      <c r="I52" s="12">
        <f>'BDK10AK6-1'!AF52</f>
        <v>7.475</v>
      </c>
      <c r="J52" s="12">
        <f>'BDK10AK6-1'!AP52</f>
        <v>5.1</v>
      </c>
      <c r="K52" s="12">
        <f>'BDK10AK6-1'!AU52</f>
        <v>6.499999999999999</v>
      </c>
      <c r="L52" s="12">
        <f>'BDK10AK6-1'!BE52</f>
        <v>7.199999999999999</v>
      </c>
      <c r="M52" s="12">
        <f>'BDK10AK6-1'!BF52</f>
        <v>10</v>
      </c>
      <c r="N52" s="12">
        <f t="shared" si="0"/>
        <v>184.2</v>
      </c>
      <c r="O52" s="9">
        <f t="shared" si="1"/>
        <v>7.367999999999999</v>
      </c>
      <c r="P52" s="161" t="str">
        <f t="shared" si="2"/>
        <v>Khá</v>
      </c>
    </row>
    <row r="53" spans="1:16" ht="15.75" customHeight="1">
      <c r="A53" s="76">
        <v>47</v>
      </c>
      <c r="B53" s="77">
        <v>50</v>
      </c>
      <c r="C53" s="79" t="s">
        <v>10</v>
      </c>
      <c r="D53" s="79" t="s">
        <v>67</v>
      </c>
      <c r="E53" s="79"/>
      <c r="F53" s="34">
        <f>'BDK10AK6-1'!J53</f>
        <v>9</v>
      </c>
      <c r="G53" s="12">
        <f>'BDK10AK6-1'!P53</f>
        <v>8.475</v>
      </c>
      <c r="H53" s="34">
        <f>'BDK10AK6-1'!Z53</f>
        <v>8</v>
      </c>
      <c r="I53" s="12">
        <f>'BDK10AK6-1'!AF53</f>
        <v>6.85</v>
      </c>
      <c r="J53" s="12">
        <f>'BDK10AK6-1'!AP53</f>
        <v>6.499999999999999</v>
      </c>
      <c r="K53" s="12">
        <f>'BDK10AK6-1'!AU53</f>
        <v>8.299999999999999</v>
      </c>
      <c r="L53" s="12">
        <f>'BDK10AK6-1'!BE53</f>
        <v>7.8999999999999995</v>
      </c>
      <c r="M53" s="12">
        <f>'BDK10AK6-1'!BF53</f>
        <v>10</v>
      </c>
      <c r="N53" s="12">
        <f t="shared" si="0"/>
        <v>200.4</v>
      </c>
      <c r="O53" s="9">
        <f t="shared" si="1"/>
        <v>8.016</v>
      </c>
      <c r="P53" s="161" t="str">
        <f>IF(O53&gt;=9,"Xuất sắc",IF(AND(O53&gt;=8,O53&lt;9),"Giỏi",IF(AND(O53&gt;=7,O53&lt;8),"Khá",IF(AND(O53&gt;=6,O53&lt;7),"TB Khá",IF(AND(O53&gt;=5,O53&lt;6),"Trung Bình",IF(AND(O53&gt;=4,O53&lt;5),"Yếu","Kém"))))))</f>
        <v>Giỏi</v>
      </c>
    </row>
    <row r="54" spans="1:16" ht="15.75" customHeight="1">
      <c r="A54" s="76">
        <v>48</v>
      </c>
      <c r="B54" s="77">
        <v>51</v>
      </c>
      <c r="C54" s="79" t="s">
        <v>9</v>
      </c>
      <c r="D54" s="79" t="s">
        <v>67</v>
      </c>
      <c r="E54" s="79"/>
      <c r="F54" s="34">
        <f>'BDK10AK6-1'!J54</f>
        <v>8.5</v>
      </c>
      <c r="G54" s="12">
        <f>'BDK10AK6-1'!P54</f>
        <v>6.924999999999999</v>
      </c>
      <c r="H54" s="34">
        <f>'BDK10AK6-1'!Z54</f>
        <v>7.799999999999999</v>
      </c>
      <c r="I54" s="12">
        <f>'BDK10AK6-1'!AF54</f>
        <v>7.55</v>
      </c>
      <c r="J54" s="12">
        <f>'BDK10AK6-1'!AP54</f>
        <v>6.499999999999999</v>
      </c>
      <c r="K54" s="12">
        <f>'BDK10AK6-1'!AU54</f>
        <v>7.3999999999999995</v>
      </c>
      <c r="L54" s="12">
        <f>'BDK10AK6-1'!BE54</f>
        <v>7.8999999999999995</v>
      </c>
      <c r="M54" s="12">
        <f>'BDK10AK6-1'!BF54</f>
        <v>9</v>
      </c>
      <c r="N54" s="12">
        <f t="shared" si="0"/>
        <v>190.2</v>
      </c>
      <c r="O54" s="9">
        <f t="shared" si="1"/>
        <v>7.608</v>
      </c>
      <c r="P54" s="161" t="str">
        <f t="shared" si="2"/>
        <v>Khá</v>
      </c>
    </row>
    <row r="55" spans="1:16" ht="15.75" customHeight="1">
      <c r="A55" s="76">
        <v>49</v>
      </c>
      <c r="B55" s="77">
        <v>52</v>
      </c>
      <c r="C55" s="79" t="s">
        <v>41</v>
      </c>
      <c r="D55" s="79" t="s">
        <v>67</v>
      </c>
      <c r="E55" s="79"/>
      <c r="F55" s="34">
        <f>'BDK10AK6-1'!J55</f>
        <v>7.799999999999999</v>
      </c>
      <c r="G55" s="12">
        <f>'BDK10AK6-1'!P55</f>
        <v>6.225</v>
      </c>
      <c r="H55" s="34">
        <f>'BDK10AK6-1'!Z55</f>
        <v>7</v>
      </c>
      <c r="I55" s="12">
        <f>'BDK10AK6-1'!AF55</f>
        <v>6.7749999999999995</v>
      </c>
      <c r="J55" s="12">
        <f>'BDK10AK6-1'!AP55</f>
        <v>5.9</v>
      </c>
      <c r="K55" s="12">
        <f>'BDK10AK6-1'!AU55</f>
        <v>5.8</v>
      </c>
      <c r="L55" s="12">
        <f>'BDK10AK6-1'!BE55</f>
        <v>7.8999999999999995</v>
      </c>
      <c r="M55" s="12">
        <f>'BDK10AK6-1'!BF55</f>
        <v>9</v>
      </c>
      <c r="N55" s="12">
        <f t="shared" si="0"/>
        <v>173.2</v>
      </c>
      <c r="O55" s="9">
        <f t="shared" si="1"/>
        <v>6.928</v>
      </c>
      <c r="P55" s="161" t="str">
        <f t="shared" si="2"/>
        <v>TB Khá</v>
      </c>
    </row>
    <row r="56" spans="1:16" ht="15.75" customHeight="1">
      <c r="A56" s="81">
        <v>50</v>
      </c>
      <c r="B56" s="82">
        <v>53</v>
      </c>
      <c r="C56" s="84" t="s">
        <v>68</v>
      </c>
      <c r="D56" s="84" t="s">
        <v>69</v>
      </c>
      <c r="E56" s="84"/>
      <c r="F56" s="5">
        <f>'BDK10AK6-1'!J56</f>
        <v>7.6</v>
      </c>
      <c r="G56" s="13">
        <f>'BDK10AK6-1'!P56</f>
        <v>6.299999999999999</v>
      </c>
      <c r="H56" s="5">
        <f>'BDK10AK6-1'!Z56</f>
        <v>6.299999999999999</v>
      </c>
      <c r="I56" s="13">
        <f>'BDK10AK6-1'!AF56</f>
        <v>6.924999999999999</v>
      </c>
      <c r="J56" s="13">
        <f>'BDK10AK6-1'!AP56</f>
        <v>6.299999999999999</v>
      </c>
      <c r="K56" s="13">
        <f>'BDK10AK6-1'!AU56</f>
        <v>8</v>
      </c>
      <c r="L56" s="13">
        <f>'BDK10AK6-1'!BE56</f>
        <v>7.799999999999999</v>
      </c>
      <c r="M56" s="13">
        <f>'BDK10AK6-1'!BF56</f>
        <v>10</v>
      </c>
      <c r="N56" s="13">
        <f t="shared" si="0"/>
        <v>180.9</v>
      </c>
      <c r="O56" s="160">
        <f t="shared" si="1"/>
        <v>7.236000000000001</v>
      </c>
      <c r="P56" s="162" t="str">
        <f t="shared" si="2"/>
        <v>Khá</v>
      </c>
    </row>
    <row r="57" spans="1:16" ht="18">
      <c r="A57" s="86"/>
      <c r="B57" s="87"/>
      <c r="C57" s="88"/>
      <c r="D57" s="88"/>
      <c r="E57" s="88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15.75">
      <c r="A58" s="97" t="s">
        <v>109</v>
      </c>
      <c r="B58" s="97"/>
      <c r="C58" s="98"/>
      <c r="D58" s="105" t="s">
        <v>110</v>
      </c>
      <c r="E58" s="106">
        <f>COUNTIF($P7:$P56,"Giỏi")/50</f>
        <v>0.08</v>
      </c>
      <c r="F58" s="105" t="s">
        <v>111</v>
      </c>
      <c r="G58" s="106">
        <f>COUNTIF($P7:$P56,"Khá")/50</f>
        <v>0.58</v>
      </c>
      <c r="H58" s="105" t="s">
        <v>112</v>
      </c>
      <c r="I58" s="106">
        <f>COUNTIF($P7:$P56,"TB Khá")/50</f>
        <v>0.32</v>
      </c>
      <c r="J58" s="198" t="s">
        <v>113</v>
      </c>
      <c r="K58" s="198"/>
      <c r="L58" s="106">
        <f>COUNTIF($P7:$P56,"Trung Bình")/50</f>
        <v>0.02</v>
      </c>
      <c r="M58" s="106"/>
      <c r="N58" s="106"/>
      <c r="O58" s="106"/>
      <c r="P58" s="106">
        <f>COUNTIF($P7:$P56,"Yếu")/50</f>
        <v>0</v>
      </c>
    </row>
    <row r="59" spans="1:16" ht="18">
      <c r="A59" s="86"/>
      <c r="B59" s="87"/>
      <c r="C59" s="88"/>
      <c r="D59" s="88"/>
      <c r="E59" s="88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7.25">
      <c r="A60" s="99"/>
      <c r="B60" s="199" t="s">
        <v>115</v>
      </c>
      <c r="C60" s="199"/>
      <c r="D60" s="104"/>
      <c r="E60" s="104"/>
      <c r="F60" s="104"/>
      <c r="G60" s="104"/>
      <c r="H60" s="104"/>
      <c r="I60" s="104"/>
      <c r="J60" s="199" t="s">
        <v>116</v>
      </c>
      <c r="K60" s="199"/>
      <c r="L60" s="199"/>
      <c r="M60" s="103"/>
      <c r="N60" s="103"/>
      <c r="O60" s="103"/>
      <c r="P60" s="103"/>
    </row>
    <row r="61" spans="1:16" ht="17.25">
      <c r="A61" s="99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1:16" ht="15.75">
      <c r="A62" s="99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1:16" ht="15.75">
      <c r="A63" s="99"/>
      <c r="B63" s="100"/>
      <c r="C63" s="101"/>
      <c r="D63" s="10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1:16" ht="15.75">
      <c r="A64" s="99"/>
      <c r="B64" s="100"/>
      <c r="C64" s="101"/>
      <c r="D64" s="101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1:16" ht="15.75">
      <c r="A65" s="101"/>
      <c r="B65" s="200" t="s">
        <v>117</v>
      </c>
      <c r="C65" s="200"/>
      <c r="D65" s="101"/>
      <c r="E65" s="101"/>
      <c r="F65" s="102"/>
      <c r="G65" s="102"/>
      <c r="H65" s="102"/>
      <c r="I65" s="102"/>
      <c r="J65" s="201" t="s">
        <v>118</v>
      </c>
      <c r="K65" s="201"/>
      <c r="L65" s="201"/>
      <c r="M65" s="158"/>
      <c r="N65" s="158"/>
      <c r="O65" s="158"/>
      <c r="P65" s="158"/>
    </row>
    <row r="66" spans="1:16" ht="15">
      <c r="A66" s="101"/>
      <c r="B66" s="101"/>
      <c r="C66" s="101"/>
      <c r="D66" s="101"/>
      <c r="E66" s="101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</sheetData>
  <mergeCells count="13">
    <mergeCell ref="B65:C65"/>
    <mergeCell ref="E5:E6"/>
    <mergeCell ref="P5:P6"/>
    <mergeCell ref="J60:L60"/>
    <mergeCell ref="J65:L65"/>
    <mergeCell ref="J58:K58"/>
    <mergeCell ref="B60:C60"/>
    <mergeCell ref="N5:N6"/>
    <mergeCell ref="M5:M6"/>
    <mergeCell ref="A5:A6"/>
    <mergeCell ref="B5:B6"/>
    <mergeCell ref="C5:C6"/>
    <mergeCell ref="D5:D6"/>
  </mergeCells>
  <printOptions/>
  <pageMargins left="0.51" right="0.38" top="0.3" bottom="0.45" header="0.3" footer="0.4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424"/>
  <sheetViews>
    <sheetView workbookViewId="0" topLeftCell="A1">
      <selection activeCell="J46" sqref="J46"/>
    </sheetView>
  </sheetViews>
  <sheetFormatPr defaultColWidth="9.140625" defaultRowHeight="12.75"/>
  <cols>
    <col min="1" max="2" width="6.28125" style="10" customWidth="1"/>
    <col min="3" max="3" width="16.421875" style="10" customWidth="1"/>
    <col min="4" max="4" width="9.57421875" style="10" customWidth="1"/>
    <col min="5" max="5" width="15.421875" style="10" customWidth="1"/>
    <col min="6" max="6" width="10.00390625" style="10" customWidth="1"/>
    <col min="7" max="7" width="8.7109375" style="10" customWidth="1"/>
    <col min="8" max="12" width="9.28125" style="10" customWidth="1"/>
    <col min="13" max="13" width="10.28125" style="10" customWidth="1"/>
    <col min="14" max="14" width="10.00390625" style="10" customWidth="1"/>
    <col min="15" max="15" width="9.28125" style="10" customWidth="1"/>
    <col min="16" max="16" width="10.8515625" style="10" customWidth="1"/>
    <col min="17" max="16384" width="9.140625" style="10" customWidth="1"/>
  </cols>
  <sheetData>
    <row r="1" spans="1:122" ht="19.5">
      <c r="A1" s="63" t="s">
        <v>0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</row>
    <row r="2" spans="1:122" ht="20.25">
      <c r="A2" s="65" t="s">
        <v>97</v>
      </c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</row>
    <row r="3" spans="1:122" ht="24" customHeight="1">
      <c r="A3" s="66" t="s">
        <v>107</v>
      </c>
      <c r="B3" s="67"/>
      <c r="C3" s="67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</row>
    <row r="4" spans="1:122" ht="27.75" customHeight="1">
      <c r="A4" s="69" t="s">
        <v>78</v>
      </c>
      <c r="B4" s="69"/>
      <c r="C4" s="69"/>
      <c r="D4" s="70"/>
      <c r="E4" s="69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</row>
    <row r="5" spans="1:122" ht="30.75" customHeight="1">
      <c r="A5" s="202" t="s">
        <v>93</v>
      </c>
      <c r="B5" s="202" t="s">
        <v>94</v>
      </c>
      <c r="C5" s="202" t="s">
        <v>95</v>
      </c>
      <c r="D5" s="202" t="s">
        <v>1</v>
      </c>
      <c r="E5" s="202" t="s">
        <v>2</v>
      </c>
      <c r="F5" s="89" t="s">
        <v>84</v>
      </c>
      <c r="G5" s="89" t="s">
        <v>102</v>
      </c>
      <c r="H5" s="89" t="s">
        <v>106</v>
      </c>
      <c r="I5" s="89" t="s">
        <v>103</v>
      </c>
      <c r="J5" s="89" t="s">
        <v>105</v>
      </c>
      <c r="K5" s="90" t="s">
        <v>104</v>
      </c>
      <c r="L5" s="89" t="s">
        <v>90</v>
      </c>
      <c r="M5" s="89" t="s">
        <v>91</v>
      </c>
      <c r="N5" s="202" t="s">
        <v>79</v>
      </c>
      <c r="O5" s="202" t="s">
        <v>80</v>
      </c>
      <c r="P5" s="202" t="s">
        <v>81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</row>
    <row r="6" spans="1:122" ht="23.25" customHeight="1">
      <c r="A6" s="203"/>
      <c r="B6" s="203"/>
      <c r="C6" s="203"/>
      <c r="D6" s="203"/>
      <c r="E6" s="203"/>
      <c r="F6" s="91" t="s">
        <v>99</v>
      </c>
      <c r="G6" s="91" t="s">
        <v>100</v>
      </c>
      <c r="H6" s="91" t="s">
        <v>101</v>
      </c>
      <c r="I6" s="91" t="s">
        <v>99</v>
      </c>
      <c r="J6" s="91" t="s">
        <v>99</v>
      </c>
      <c r="K6" s="91" t="s">
        <v>99</v>
      </c>
      <c r="L6" s="91" t="s">
        <v>100</v>
      </c>
      <c r="M6" s="91" t="s">
        <v>99</v>
      </c>
      <c r="N6" s="202"/>
      <c r="O6" s="202"/>
      <c r="P6" s="202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</row>
    <row r="7" spans="1:122" ht="18">
      <c r="A7" s="73">
        <v>1</v>
      </c>
      <c r="B7" s="7">
        <v>1</v>
      </c>
      <c r="C7" s="74" t="s">
        <v>3</v>
      </c>
      <c r="D7" s="74" t="s">
        <v>4</v>
      </c>
      <c r="E7" s="75"/>
      <c r="F7" s="31">
        <f>BDK10AK5L2!J7</f>
        <v>7.799999999999999</v>
      </c>
      <c r="G7" s="11">
        <v>8</v>
      </c>
      <c r="H7" s="31">
        <f>BDK10AK5L2!Y7</f>
        <v>8.55</v>
      </c>
      <c r="I7" s="11">
        <f>BDK10AK5L2!AD7</f>
        <v>6.799999999999999</v>
      </c>
      <c r="J7" s="11">
        <f>BDK10AK5L2!AN7</f>
        <v>6.499999999999999</v>
      </c>
      <c r="K7" s="11">
        <f>BDK10AK5L2!AS7</f>
        <v>5.799999999999999</v>
      </c>
      <c r="L7" s="11">
        <f>BDK10AK5L2!BD7</f>
        <v>6.699999999999999</v>
      </c>
      <c r="M7" s="11">
        <f>BDK10AK5L2!BI7</f>
        <v>7.699999999999999</v>
      </c>
      <c r="N7" s="11">
        <f aca="true" t="shared" si="0" ref="N7:N38">SUM(F7*3+G7*4+H7*2+I7*3+J7*3+K7*3+L7*4+M7*3)</f>
        <v>179.70000000000002</v>
      </c>
      <c r="O7" s="8">
        <f aca="true" t="shared" si="1" ref="O7:O38">N7/25</f>
        <v>7.188000000000001</v>
      </c>
      <c r="P7" s="74" t="str">
        <f aca="true" t="shared" si="2" ref="P7:P38">IF(O7&gt;=9,"XuÊt s¾c",IF(AND(O7&lt;9,O7&gt;=8),"Giái",IF(AND(O7&lt;8,O7&gt;=7),"Kh¸",IF(AND(O7&lt;7,O7&gt;=6),"TB Kh¸",IF(AND(O7&lt;6,O7&gt;=5),"Trung b×nh",IF(AND(O7&lt;5,O7&gt;=4),"YÕu","KÐm"))))))</f>
        <v>Kh¸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</row>
    <row r="8" spans="1:122" ht="18">
      <c r="A8" s="76">
        <v>2</v>
      </c>
      <c r="B8" s="77">
        <v>2</v>
      </c>
      <c r="C8" s="78" t="s">
        <v>5</v>
      </c>
      <c r="D8" s="78" t="s">
        <v>6</v>
      </c>
      <c r="E8" s="79"/>
      <c r="F8" s="34">
        <f>BDK10AK5L2!J8</f>
        <v>8</v>
      </c>
      <c r="G8" s="12">
        <v>6</v>
      </c>
      <c r="H8" s="34">
        <f>BDK10AK5L2!Y8</f>
        <v>7.1499999999999995</v>
      </c>
      <c r="I8" s="12">
        <f>BDK10AK5L2!AD8</f>
        <v>7.3999999999999995</v>
      </c>
      <c r="J8" s="12">
        <f>BDK10AK5L2!AN8</f>
        <v>7.1</v>
      </c>
      <c r="K8" s="12">
        <f>BDK10AK5L2!AS8</f>
        <v>9.3</v>
      </c>
      <c r="L8" s="12">
        <f>BDK10AK5L2!BD8</f>
        <v>6.699999999999999</v>
      </c>
      <c r="M8" s="12">
        <f>BDK10AK5L2!BI8</f>
        <v>7.8999999999999995</v>
      </c>
      <c r="N8" s="12">
        <f t="shared" si="0"/>
        <v>184.2</v>
      </c>
      <c r="O8" s="9">
        <f t="shared" si="1"/>
        <v>7.367999999999999</v>
      </c>
      <c r="P8" s="78" t="str">
        <f t="shared" si="2"/>
        <v>Kh¸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</row>
    <row r="9" spans="1:122" ht="18">
      <c r="A9" s="76">
        <v>3</v>
      </c>
      <c r="B9" s="77">
        <v>3</v>
      </c>
      <c r="C9" s="78" t="s">
        <v>7</v>
      </c>
      <c r="D9" s="78" t="s">
        <v>8</v>
      </c>
      <c r="E9" s="79"/>
      <c r="F9" s="34">
        <f>BDK10AK5L2!J9</f>
        <v>8.7</v>
      </c>
      <c r="G9" s="12">
        <v>8</v>
      </c>
      <c r="H9" s="34">
        <f>BDK10AK5L2!Y9</f>
        <v>7</v>
      </c>
      <c r="I9" s="12">
        <f>BDK10AK5L2!AD9</f>
        <v>7.1</v>
      </c>
      <c r="J9" s="12">
        <f>BDK10AK5L2!AN9</f>
        <v>7.699999999999999</v>
      </c>
      <c r="K9" s="12">
        <f>BDK10AK5L2!AS9</f>
        <v>5.6</v>
      </c>
      <c r="L9" s="12">
        <f>BDK10AK5L2!BD9</f>
        <v>6.924999999999999</v>
      </c>
      <c r="M9" s="12">
        <f>BDK10AK5L2!BI9</f>
        <v>7.8999999999999995</v>
      </c>
      <c r="N9" s="12">
        <f t="shared" si="0"/>
        <v>184.69999999999996</v>
      </c>
      <c r="O9" s="9">
        <f t="shared" si="1"/>
        <v>7.387999999999998</v>
      </c>
      <c r="P9" s="78" t="str">
        <f t="shared" si="2"/>
        <v>Kh¸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</row>
    <row r="10" spans="1:122" ht="18">
      <c r="A10" s="76">
        <v>4</v>
      </c>
      <c r="B10" s="77">
        <v>4</v>
      </c>
      <c r="C10" s="78" t="s">
        <v>9</v>
      </c>
      <c r="D10" s="78" t="s">
        <v>8</v>
      </c>
      <c r="E10" s="79"/>
      <c r="F10" s="34">
        <f>BDK10AK5L2!J10</f>
        <v>9.4</v>
      </c>
      <c r="G10" s="12">
        <v>8</v>
      </c>
      <c r="H10" s="34">
        <f>BDK10AK5L2!Y10</f>
        <v>7.1499999999999995</v>
      </c>
      <c r="I10" s="12">
        <f>BDK10AK5L2!AD10</f>
        <v>7.8999999999999995</v>
      </c>
      <c r="J10" s="12">
        <f>BDK10AK5L2!AN10</f>
        <v>7.199999999999999</v>
      </c>
      <c r="K10" s="12">
        <f>BDK10AK5L2!AS10</f>
        <v>7.699999999999999</v>
      </c>
      <c r="L10" s="12">
        <f>BDK10AK5L2!BD10</f>
        <v>5.999999999999999</v>
      </c>
      <c r="M10" s="12">
        <f>BDK10AK5L2!BI10</f>
        <v>7</v>
      </c>
      <c r="N10" s="12">
        <f t="shared" si="0"/>
        <v>187.9</v>
      </c>
      <c r="O10" s="9">
        <f t="shared" si="1"/>
        <v>7.516</v>
      </c>
      <c r="P10" s="78" t="str">
        <f t="shared" si="2"/>
        <v>Kh¸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</row>
    <row r="11" spans="1:122" ht="18">
      <c r="A11" s="76">
        <v>5</v>
      </c>
      <c r="B11" s="77">
        <v>6</v>
      </c>
      <c r="C11" s="78" t="s">
        <v>10</v>
      </c>
      <c r="D11" s="78" t="s">
        <v>11</v>
      </c>
      <c r="E11" s="79"/>
      <c r="F11" s="34">
        <f>BDK10AK5L2!J11</f>
        <v>8.6</v>
      </c>
      <c r="G11" s="12">
        <v>7</v>
      </c>
      <c r="H11" s="34">
        <f>BDK10AK5L2!Y11</f>
        <v>8.4</v>
      </c>
      <c r="I11" s="12">
        <f>BDK10AK5L2!AD11</f>
        <v>7.8999999999999995</v>
      </c>
      <c r="J11" s="12">
        <f>BDK10AK5L2!AN11</f>
        <v>8.6</v>
      </c>
      <c r="K11" s="12">
        <f>BDK10AK5L2!AS11</f>
        <v>6.8999999999999995</v>
      </c>
      <c r="L11" s="12">
        <f>BDK10AK5L2!BD11</f>
        <v>7</v>
      </c>
      <c r="M11" s="12">
        <f>BDK10AK5L2!BI11</f>
        <v>8.6</v>
      </c>
      <c r="N11" s="12">
        <f t="shared" si="0"/>
        <v>194.59999999999997</v>
      </c>
      <c r="O11" s="9">
        <f t="shared" si="1"/>
        <v>7.783999999999999</v>
      </c>
      <c r="P11" s="78" t="str">
        <f t="shared" si="2"/>
        <v>Kh¸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</row>
    <row r="12" spans="1:122" ht="18">
      <c r="A12" s="76">
        <v>6</v>
      </c>
      <c r="B12" s="77">
        <v>7</v>
      </c>
      <c r="C12" s="78" t="s">
        <v>12</v>
      </c>
      <c r="D12" s="78" t="s">
        <v>11</v>
      </c>
      <c r="E12" s="79"/>
      <c r="F12" s="34">
        <f>BDK10AK5L2!J12</f>
        <v>9.4</v>
      </c>
      <c r="G12" s="12">
        <v>7</v>
      </c>
      <c r="H12" s="34">
        <f>BDK10AK5L2!Y12</f>
        <v>7</v>
      </c>
      <c r="I12" s="12">
        <f>BDK10AK5L2!AD12</f>
        <v>8.7</v>
      </c>
      <c r="J12" s="12">
        <f>BDK10AK5L2!AN12</f>
        <v>8.7</v>
      </c>
      <c r="K12" s="12">
        <f>BDK10AK5L2!AS12</f>
        <v>7</v>
      </c>
      <c r="L12" s="12">
        <f>BDK10AK5L2!BD12</f>
        <v>7</v>
      </c>
      <c r="M12" s="12">
        <f>BDK10AK5L2!BI12</f>
        <v>7.8999999999999995</v>
      </c>
      <c r="N12" s="12">
        <f t="shared" si="0"/>
        <v>195.09999999999997</v>
      </c>
      <c r="O12" s="9">
        <f t="shared" si="1"/>
        <v>7.8039999999999985</v>
      </c>
      <c r="P12" s="78" t="str">
        <f t="shared" si="2"/>
        <v>Kh¸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</row>
    <row r="13" spans="1:122" ht="18">
      <c r="A13" s="76">
        <v>7</v>
      </c>
      <c r="B13" s="77">
        <v>8</v>
      </c>
      <c r="C13" s="78" t="s">
        <v>13</v>
      </c>
      <c r="D13" s="78" t="s">
        <v>14</v>
      </c>
      <c r="E13" s="79"/>
      <c r="F13" s="34">
        <f>BDK10AK5L2!J13</f>
        <v>8.6</v>
      </c>
      <c r="G13" s="12">
        <v>7</v>
      </c>
      <c r="H13" s="34">
        <f>BDK10AK5L2!Y13</f>
        <v>8.55</v>
      </c>
      <c r="I13" s="12">
        <f>BDK10AK5L2!AD13</f>
        <v>8.899999999999999</v>
      </c>
      <c r="J13" s="12">
        <f>BDK10AK5L2!AN13</f>
        <v>7.6</v>
      </c>
      <c r="K13" s="12">
        <f>BDK10AK5L2!AS13</f>
        <v>7.699999999999999</v>
      </c>
      <c r="L13" s="12">
        <f>BDK10AK5L2!BD13</f>
        <v>7.699999999999999</v>
      </c>
      <c r="M13" s="12">
        <f>BDK10AK5L2!BI13</f>
        <v>7.799999999999999</v>
      </c>
      <c r="N13" s="12">
        <f t="shared" si="0"/>
        <v>197.70000000000002</v>
      </c>
      <c r="O13" s="9">
        <f t="shared" si="1"/>
        <v>7.908</v>
      </c>
      <c r="P13" s="78" t="str">
        <f t="shared" si="2"/>
        <v>Kh¸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</row>
    <row r="14" spans="1:122" ht="18">
      <c r="A14" s="76">
        <v>8</v>
      </c>
      <c r="B14" s="77">
        <v>9</v>
      </c>
      <c r="C14" s="78" t="s">
        <v>15</v>
      </c>
      <c r="D14" s="78" t="s">
        <v>14</v>
      </c>
      <c r="E14" s="79"/>
      <c r="F14" s="34">
        <f>BDK10AK5L2!J14</f>
        <v>6.399999999999999</v>
      </c>
      <c r="G14" s="12">
        <v>7</v>
      </c>
      <c r="H14" s="34">
        <f>BDK10AK5L2!Y14</f>
        <v>8.7</v>
      </c>
      <c r="I14" s="12">
        <f>BDK10AK5L2!AD14</f>
        <v>7.699999999999999</v>
      </c>
      <c r="J14" s="12">
        <f>BDK10AK5L2!AN14</f>
        <v>6.299999999999999</v>
      </c>
      <c r="K14" s="12">
        <f>BDK10AK5L2!AS14</f>
        <v>6.799999999999999</v>
      </c>
      <c r="L14" s="12">
        <f>BDK10AK5L2!BD14</f>
        <v>6.1499999999999995</v>
      </c>
      <c r="M14" s="12">
        <f>BDK10AK5L2!BI14</f>
        <v>7.1</v>
      </c>
      <c r="N14" s="12">
        <f t="shared" si="0"/>
        <v>172.89999999999998</v>
      </c>
      <c r="O14" s="9">
        <f t="shared" si="1"/>
        <v>6.9159999999999995</v>
      </c>
      <c r="P14" s="78" t="str">
        <f t="shared" si="2"/>
        <v>TB Kh¸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</row>
    <row r="15" spans="1:122" ht="18">
      <c r="A15" s="76">
        <v>9</v>
      </c>
      <c r="B15" s="77">
        <v>10</v>
      </c>
      <c r="C15" s="78" t="s">
        <v>9</v>
      </c>
      <c r="D15" s="78" t="s">
        <v>16</v>
      </c>
      <c r="E15" s="79"/>
      <c r="F15" s="34">
        <f>BDK10AK5L2!J15</f>
        <v>9.3</v>
      </c>
      <c r="G15" s="12">
        <v>8</v>
      </c>
      <c r="H15" s="34">
        <f>BDK10AK5L2!Y15</f>
        <v>8.55</v>
      </c>
      <c r="I15" s="12">
        <f>BDK10AK5L2!AD15</f>
        <v>8.6</v>
      </c>
      <c r="J15" s="12">
        <f>BDK10AK5L2!AN15</f>
        <v>7.199999999999999</v>
      </c>
      <c r="K15" s="12">
        <f>BDK10AK5L2!AS15</f>
        <v>6.8999999999999995</v>
      </c>
      <c r="L15" s="12">
        <f>BDK10AK5L2!BD15</f>
        <v>6.074999999999999</v>
      </c>
      <c r="M15" s="12">
        <f>BDK10AK5L2!BI15</f>
        <v>7.6</v>
      </c>
      <c r="N15" s="12">
        <f t="shared" si="0"/>
        <v>192.2</v>
      </c>
      <c r="O15" s="9">
        <f t="shared" si="1"/>
        <v>7.688</v>
      </c>
      <c r="P15" s="78" t="str">
        <f t="shared" si="2"/>
        <v>Kh¸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</row>
    <row r="16" spans="1:122" ht="18">
      <c r="A16" s="76">
        <v>10</v>
      </c>
      <c r="B16" s="77">
        <v>11</v>
      </c>
      <c r="C16" s="78" t="s">
        <v>10</v>
      </c>
      <c r="D16" s="78" t="s">
        <v>16</v>
      </c>
      <c r="E16" s="79"/>
      <c r="F16" s="34">
        <f>BDK10AK5L2!J16</f>
        <v>8.6</v>
      </c>
      <c r="G16" s="12">
        <v>8</v>
      </c>
      <c r="H16" s="34">
        <f>BDK10AK5L2!Y16</f>
        <v>7.1499999999999995</v>
      </c>
      <c r="I16" s="12">
        <f>BDK10AK5L2!AD16</f>
        <v>8.7</v>
      </c>
      <c r="J16" s="12">
        <f>BDK10AK5L2!AN16</f>
        <v>8.7</v>
      </c>
      <c r="K16" s="12">
        <f>BDK10AK5L2!AS16</f>
        <v>8.7</v>
      </c>
      <c r="L16" s="12">
        <f>BDK10AK5L2!BD16</f>
        <v>6.85</v>
      </c>
      <c r="M16" s="12">
        <f>BDK10AK5L2!BI16</f>
        <v>7.8999999999999995</v>
      </c>
      <c r="N16" s="12">
        <f t="shared" si="0"/>
        <v>201.49999999999997</v>
      </c>
      <c r="O16" s="9">
        <f t="shared" si="1"/>
        <v>8.059999999999999</v>
      </c>
      <c r="P16" s="78" t="str">
        <f t="shared" si="2"/>
        <v>Giái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</row>
    <row r="17" spans="1:122" ht="18">
      <c r="A17" s="76">
        <v>11</v>
      </c>
      <c r="B17" s="77">
        <v>12</v>
      </c>
      <c r="C17" s="78" t="s">
        <v>17</v>
      </c>
      <c r="D17" s="78" t="s">
        <v>16</v>
      </c>
      <c r="E17" s="79"/>
      <c r="F17" s="34">
        <f>BDK10AK5L2!J17</f>
        <v>8.6</v>
      </c>
      <c r="G17" s="12">
        <v>9</v>
      </c>
      <c r="H17" s="34">
        <f>BDK10AK5L2!Y17</f>
        <v>7.699999999999999</v>
      </c>
      <c r="I17" s="12">
        <f>BDK10AK5L2!AD17</f>
        <v>7.8999999999999995</v>
      </c>
      <c r="J17" s="12">
        <f>BDK10AK5L2!AN17</f>
        <v>6.499999999999999</v>
      </c>
      <c r="K17" s="12">
        <f>BDK10AK5L2!AS17</f>
        <v>7</v>
      </c>
      <c r="L17" s="12">
        <f>BDK10AK5L2!BD17</f>
        <v>7.699999999999999</v>
      </c>
      <c r="M17" s="12">
        <f>BDK10AK5L2!BI17</f>
        <v>8.6</v>
      </c>
      <c r="N17" s="12">
        <f t="shared" si="0"/>
        <v>198</v>
      </c>
      <c r="O17" s="9">
        <f t="shared" si="1"/>
        <v>7.92</v>
      </c>
      <c r="P17" s="78" t="str">
        <f t="shared" si="2"/>
        <v>Kh¸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</row>
    <row r="18" spans="1:122" ht="18">
      <c r="A18" s="76">
        <v>12</v>
      </c>
      <c r="B18" s="77">
        <v>13</v>
      </c>
      <c r="C18" s="78" t="s">
        <v>18</v>
      </c>
      <c r="D18" s="78" t="s">
        <v>19</v>
      </c>
      <c r="E18" s="79"/>
      <c r="F18" s="34">
        <f>BDK10AK5L2!J18</f>
        <v>7</v>
      </c>
      <c r="G18" s="12">
        <v>8</v>
      </c>
      <c r="H18" s="34">
        <f>BDK10AK5L2!Y18</f>
        <v>7.1499999999999995</v>
      </c>
      <c r="I18" s="12">
        <f>BDK10AK5L2!AD18</f>
        <v>6.8999999999999995</v>
      </c>
      <c r="J18" s="12">
        <f>BDK10AK5L2!AN18</f>
        <v>7</v>
      </c>
      <c r="K18" s="12">
        <f>BDK10AK5L2!AS18</f>
        <v>5.4</v>
      </c>
      <c r="L18" s="12">
        <f>BDK10AK5L2!BD18</f>
        <v>5.924999999999999</v>
      </c>
      <c r="M18" s="12">
        <f>BDK10AK5L2!BI18</f>
        <v>7.699999999999999</v>
      </c>
      <c r="N18" s="12">
        <f t="shared" si="0"/>
        <v>172</v>
      </c>
      <c r="O18" s="9">
        <f t="shared" si="1"/>
        <v>6.88</v>
      </c>
      <c r="P18" s="78" t="str">
        <f t="shared" si="2"/>
        <v>TB Kh¸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</row>
    <row r="19" spans="1:122" ht="18">
      <c r="A19" s="76">
        <v>13</v>
      </c>
      <c r="B19" s="77">
        <v>14</v>
      </c>
      <c r="C19" s="78" t="s">
        <v>20</v>
      </c>
      <c r="D19" s="78" t="s">
        <v>21</v>
      </c>
      <c r="E19" s="79"/>
      <c r="F19" s="34">
        <f>BDK10AK5L2!J19</f>
        <v>7.299999999999999</v>
      </c>
      <c r="G19" s="12">
        <v>6</v>
      </c>
      <c r="H19" s="34">
        <f>BDK10AK5L2!Y19</f>
        <v>7.699999999999999</v>
      </c>
      <c r="I19" s="12">
        <f>BDK10AK5L2!AD19</f>
        <v>6.299999999999999</v>
      </c>
      <c r="J19" s="12">
        <f>BDK10AK5L2!AN19</f>
        <v>7</v>
      </c>
      <c r="K19" s="12">
        <f>BDK10AK5L2!AS19</f>
        <v>5.2</v>
      </c>
      <c r="L19" s="12">
        <f>BDK10AK5L2!BD19</f>
        <v>5.225</v>
      </c>
      <c r="M19" s="12">
        <f>BDK10AK5L2!BI19</f>
        <v>6.8999999999999995</v>
      </c>
      <c r="N19" s="12">
        <f t="shared" si="0"/>
        <v>158.39999999999998</v>
      </c>
      <c r="O19" s="9">
        <f t="shared" si="1"/>
        <v>6.335999999999999</v>
      </c>
      <c r="P19" s="78" t="str">
        <f t="shared" si="2"/>
        <v>TB Kh¸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</row>
    <row r="20" spans="1:122" ht="18">
      <c r="A20" s="76">
        <v>14</v>
      </c>
      <c r="B20" s="77">
        <v>15</v>
      </c>
      <c r="C20" s="78" t="s">
        <v>10</v>
      </c>
      <c r="D20" s="78" t="s">
        <v>22</v>
      </c>
      <c r="E20" s="79"/>
      <c r="F20" s="34">
        <f>BDK10AK5L2!J20</f>
        <v>8.3</v>
      </c>
      <c r="G20" s="12">
        <v>8</v>
      </c>
      <c r="H20" s="34">
        <f>BDK10AK5L2!Y20</f>
        <v>7.699999999999999</v>
      </c>
      <c r="I20" s="12">
        <f>BDK10AK5L2!AD20</f>
        <v>6.299999999999999</v>
      </c>
      <c r="J20" s="12">
        <f>BDK10AK5L2!AN20</f>
        <v>7.1</v>
      </c>
      <c r="K20" s="12">
        <f>BDK10AK5L2!AS20</f>
        <v>5.5</v>
      </c>
      <c r="L20" s="12">
        <f>BDK10AK5L2!BD20</f>
        <v>5.375</v>
      </c>
      <c r="M20" s="12">
        <f>BDK10AK5L2!BI20</f>
        <v>7.699999999999999</v>
      </c>
      <c r="N20" s="12">
        <f t="shared" si="0"/>
        <v>173.6</v>
      </c>
      <c r="O20" s="9">
        <f t="shared" si="1"/>
        <v>6.944</v>
      </c>
      <c r="P20" s="78" t="str">
        <f t="shared" si="2"/>
        <v>TB Kh¸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</row>
    <row r="21" spans="1:122" ht="18">
      <c r="A21" s="76">
        <v>15</v>
      </c>
      <c r="B21" s="77">
        <v>17</v>
      </c>
      <c r="C21" s="78" t="s">
        <v>24</v>
      </c>
      <c r="D21" s="78" t="s">
        <v>25</v>
      </c>
      <c r="E21" s="79"/>
      <c r="F21" s="34">
        <f>BDK10AK5L2!J21</f>
        <v>7.299999999999999</v>
      </c>
      <c r="G21" s="12">
        <v>6</v>
      </c>
      <c r="H21" s="34">
        <f>BDK10AK5L2!Y21</f>
        <v>7.85</v>
      </c>
      <c r="I21" s="12">
        <f>BDK10AK5L2!AD21</f>
        <v>7.8999999999999995</v>
      </c>
      <c r="J21" s="12">
        <f>BDK10AK5L2!AN21</f>
        <v>7.8999999999999995</v>
      </c>
      <c r="K21" s="12">
        <f>BDK10AK5L2!AS21</f>
        <v>8.5</v>
      </c>
      <c r="L21" s="12">
        <f>BDK10AK5L2!BD21</f>
        <v>6.7749999999999995</v>
      </c>
      <c r="M21" s="12">
        <f>BDK10AK5L2!BI21</f>
        <v>8.6</v>
      </c>
      <c r="N21" s="12">
        <f t="shared" si="0"/>
        <v>187.39999999999998</v>
      </c>
      <c r="O21" s="9">
        <f t="shared" si="1"/>
        <v>7.495999999999999</v>
      </c>
      <c r="P21" s="78" t="str">
        <f t="shared" si="2"/>
        <v>Kh¸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</row>
    <row r="22" spans="1:122" ht="18">
      <c r="A22" s="76">
        <v>16</v>
      </c>
      <c r="B22" s="77">
        <v>18</v>
      </c>
      <c r="C22" s="78" t="s">
        <v>27</v>
      </c>
      <c r="D22" s="78" t="s">
        <v>26</v>
      </c>
      <c r="E22" s="79"/>
      <c r="F22" s="34">
        <f>BDK10AK5L2!J22</f>
        <v>7.799999999999999</v>
      </c>
      <c r="G22" s="12">
        <v>8</v>
      </c>
      <c r="H22" s="34">
        <f>BDK10AK5L2!Y22</f>
        <v>7</v>
      </c>
      <c r="I22" s="12">
        <f>BDK10AK5L2!AD22</f>
        <v>7</v>
      </c>
      <c r="J22" s="12">
        <f>BDK10AK5L2!AN22</f>
        <v>7.199999999999999</v>
      </c>
      <c r="K22" s="12">
        <f>BDK10AK5L2!AS22</f>
        <v>7</v>
      </c>
      <c r="L22" s="12">
        <f>BDK10AK5L2!BD22</f>
        <v>6.924999999999999</v>
      </c>
      <c r="M22" s="12">
        <f>BDK10AK5L2!BI22</f>
        <v>8.5</v>
      </c>
      <c r="N22" s="12">
        <f t="shared" si="0"/>
        <v>186.2</v>
      </c>
      <c r="O22" s="9">
        <f t="shared" si="1"/>
        <v>7.4479999999999995</v>
      </c>
      <c r="P22" s="78" t="str">
        <f t="shared" si="2"/>
        <v>Kh¸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</row>
    <row r="23" spans="1:122" ht="18">
      <c r="A23" s="76">
        <v>17</v>
      </c>
      <c r="B23" s="77">
        <v>19</v>
      </c>
      <c r="C23" s="78" t="s">
        <v>28</v>
      </c>
      <c r="D23" s="78" t="s">
        <v>26</v>
      </c>
      <c r="E23" s="79"/>
      <c r="F23" s="34">
        <f>BDK10AK5L2!J23</f>
        <v>7.799999999999999</v>
      </c>
      <c r="G23" s="12">
        <v>8</v>
      </c>
      <c r="H23" s="34">
        <f>BDK10AK5L2!Y23</f>
        <v>7.699999999999999</v>
      </c>
      <c r="I23" s="12">
        <f>BDK10AK5L2!AD23</f>
        <v>7.8999999999999995</v>
      </c>
      <c r="J23" s="12">
        <f>BDK10AK5L2!AN23</f>
        <v>8.5</v>
      </c>
      <c r="K23" s="12">
        <f>BDK10AK5L2!AS23</f>
        <v>7.799999999999999</v>
      </c>
      <c r="L23" s="12">
        <f>BDK10AK5L2!BD23</f>
        <v>6.699999999999999</v>
      </c>
      <c r="M23" s="12">
        <f>BDK10AK5L2!BI23</f>
        <v>8.6</v>
      </c>
      <c r="N23" s="12">
        <f t="shared" si="0"/>
        <v>196</v>
      </c>
      <c r="O23" s="9">
        <f t="shared" si="1"/>
        <v>7.84</v>
      </c>
      <c r="P23" s="78" t="str">
        <f t="shared" si="2"/>
        <v>Kh¸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</row>
    <row r="24" spans="1:122" ht="18">
      <c r="A24" s="76">
        <v>18</v>
      </c>
      <c r="B24" s="77">
        <v>20</v>
      </c>
      <c r="C24" s="78" t="s">
        <v>29</v>
      </c>
      <c r="D24" s="78" t="s">
        <v>30</v>
      </c>
      <c r="E24" s="79"/>
      <c r="F24" s="34">
        <f>BDK10AK5L2!J24</f>
        <v>8.5</v>
      </c>
      <c r="G24" s="12">
        <v>7</v>
      </c>
      <c r="H24" s="34">
        <f>BDK10AK5L2!Y24</f>
        <v>5.6</v>
      </c>
      <c r="I24" s="12">
        <f>BDK10AK5L2!AD24</f>
        <v>7.6</v>
      </c>
      <c r="J24" s="12">
        <f>BDK10AK5L2!AN24</f>
        <v>6.299999999999999</v>
      </c>
      <c r="K24" s="12">
        <f>BDK10AK5L2!AS24</f>
        <v>5.5</v>
      </c>
      <c r="L24" s="12">
        <f>BDK10AK5L2!BD24</f>
        <v>5.45</v>
      </c>
      <c r="M24" s="12">
        <f>BDK10AK5L2!BI24</f>
        <v>7</v>
      </c>
      <c r="N24" s="12">
        <f t="shared" si="0"/>
        <v>165.70000000000002</v>
      </c>
      <c r="O24" s="9">
        <f t="shared" si="1"/>
        <v>6.628000000000001</v>
      </c>
      <c r="P24" s="78" t="str">
        <f t="shared" si="2"/>
        <v>TB Kh¸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</row>
    <row r="25" spans="1:122" ht="18">
      <c r="A25" s="76">
        <v>19</v>
      </c>
      <c r="B25" s="77">
        <v>21</v>
      </c>
      <c r="C25" s="78" t="s">
        <v>9</v>
      </c>
      <c r="D25" s="78" t="s">
        <v>31</v>
      </c>
      <c r="E25" s="79"/>
      <c r="F25" s="34">
        <f>BDK10AK5L2!J25</f>
        <v>7.799999999999999</v>
      </c>
      <c r="G25" s="12">
        <v>8</v>
      </c>
      <c r="H25" s="34">
        <f>BDK10AK5L2!Y25</f>
        <v>7.699999999999999</v>
      </c>
      <c r="I25" s="12">
        <f>BDK10AK5L2!AD25</f>
        <v>7</v>
      </c>
      <c r="J25" s="12">
        <f>BDK10AK5L2!AN25</f>
        <v>7.1</v>
      </c>
      <c r="K25" s="12">
        <f>BDK10AK5L2!AS25</f>
        <v>6.1</v>
      </c>
      <c r="L25" s="12">
        <f>BDK10AK5L2!BD25</f>
        <v>5.999999999999999</v>
      </c>
      <c r="M25" s="12">
        <f>BDK10AK5L2!BI25</f>
        <v>7.8999999999999995</v>
      </c>
      <c r="N25" s="12">
        <f t="shared" si="0"/>
        <v>179.09999999999997</v>
      </c>
      <c r="O25" s="9">
        <f t="shared" si="1"/>
        <v>7.163999999999999</v>
      </c>
      <c r="P25" s="78" t="str">
        <f t="shared" si="2"/>
        <v>Kh¸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</row>
    <row r="26" spans="1:122" ht="18">
      <c r="A26" s="76">
        <v>20</v>
      </c>
      <c r="B26" s="77">
        <v>22</v>
      </c>
      <c r="C26" s="78" t="s">
        <v>32</v>
      </c>
      <c r="D26" s="78" t="s">
        <v>33</v>
      </c>
      <c r="E26" s="79"/>
      <c r="F26" s="34">
        <f>BDK10AK5L2!J26</f>
        <v>8.7</v>
      </c>
      <c r="G26" s="12">
        <v>8</v>
      </c>
      <c r="H26" s="34">
        <f>BDK10AK5L2!Y26</f>
        <v>9.4</v>
      </c>
      <c r="I26" s="12">
        <f>BDK10AK5L2!AD26</f>
        <v>7.8999999999999995</v>
      </c>
      <c r="J26" s="12">
        <f>BDK10AK5L2!AN26</f>
        <v>8</v>
      </c>
      <c r="K26" s="12">
        <f>BDK10AK5L2!AS26</f>
        <v>7.6</v>
      </c>
      <c r="L26" s="12">
        <f>BDK10AK5L2!BD26</f>
        <v>6.7749999999999995</v>
      </c>
      <c r="M26" s="12">
        <f>BDK10AK5L2!BI26</f>
        <v>7.8999999999999995</v>
      </c>
      <c r="N26" s="12">
        <f t="shared" si="0"/>
        <v>198.19999999999996</v>
      </c>
      <c r="O26" s="9">
        <f t="shared" si="1"/>
        <v>7.927999999999998</v>
      </c>
      <c r="P26" s="78" t="str">
        <f t="shared" si="2"/>
        <v>Kh¸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</row>
    <row r="27" spans="1:122" ht="18">
      <c r="A27" s="76">
        <v>21</v>
      </c>
      <c r="B27" s="77">
        <v>23</v>
      </c>
      <c r="C27" s="78" t="s">
        <v>34</v>
      </c>
      <c r="D27" s="78" t="s">
        <v>35</v>
      </c>
      <c r="E27" s="79"/>
      <c r="F27" s="34">
        <f>BDK10AK5L2!J27</f>
        <v>9.4</v>
      </c>
      <c r="G27" s="12">
        <v>8</v>
      </c>
      <c r="H27" s="34">
        <f>BDK10AK5L2!Y27</f>
        <v>7.1499999999999995</v>
      </c>
      <c r="I27" s="12">
        <f>BDK10AK5L2!AD27</f>
        <v>8.7</v>
      </c>
      <c r="J27" s="12">
        <f>BDK10AK5L2!AN27</f>
        <v>8.7</v>
      </c>
      <c r="K27" s="12">
        <f>BDK10AK5L2!AS27</f>
        <v>9.5</v>
      </c>
      <c r="L27" s="12">
        <f>BDK10AK5L2!BD27</f>
        <v>7.699999999999999</v>
      </c>
      <c r="M27" s="12">
        <f>BDK10AK5L2!BI27</f>
        <v>8.7</v>
      </c>
      <c r="N27" s="12">
        <f t="shared" si="0"/>
        <v>212.1</v>
      </c>
      <c r="O27" s="9">
        <f t="shared" si="1"/>
        <v>8.484</v>
      </c>
      <c r="P27" s="78" t="str">
        <f t="shared" si="2"/>
        <v>Giái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</row>
    <row r="28" spans="1:122" ht="18">
      <c r="A28" s="76">
        <v>22</v>
      </c>
      <c r="B28" s="77">
        <v>24</v>
      </c>
      <c r="C28" s="78" t="s">
        <v>36</v>
      </c>
      <c r="D28" s="78" t="s">
        <v>37</v>
      </c>
      <c r="E28" s="79"/>
      <c r="F28" s="34">
        <f>BDK10AK5L2!J28</f>
        <v>7.799999999999999</v>
      </c>
      <c r="G28" s="12">
        <v>7</v>
      </c>
      <c r="H28" s="34">
        <f>BDK10AK5L2!Y28</f>
        <v>7</v>
      </c>
      <c r="I28" s="12">
        <f>BDK10AK5L2!AD28</f>
        <v>6.699999999999999</v>
      </c>
      <c r="J28" s="12">
        <f>BDK10AK5L2!AN28</f>
        <v>7</v>
      </c>
      <c r="K28" s="12">
        <f>BDK10AK5L2!AS28</f>
        <v>6.8999999999999995</v>
      </c>
      <c r="L28" s="12">
        <f>BDK10AK5L2!BD28</f>
        <v>6.7749999999999995</v>
      </c>
      <c r="M28" s="12">
        <f>BDK10AK5L2!BI28</f>
        <v>8.5</v>
      </c>
      <c r="N28" s="12">
        <f t="shared" si="0"/>
        <v>179.8</v>
      </c>
      <c r="O28" s="9">
        <f t="shared" si="1"/>
        <v>7.192</v>
      </c>
      <c r="P28" s="78" t="str">
        <f t="shared" si="2"/>
        <v>Kh¸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</row>
    <row r="29" spans="1:122" ht="18">
      <c r="A29" s="76">
        <v>23</v>
      </c>
      <c r="B29" s="77">
        <v>25</v>
      </c>
      <c r="C29" s="78" t="s">
        <v>38</v>
      </c>
      <c r="D29" s="78" t="s">
        <v>30</v>
      </c>
      <c r="E29" s="79"/>
      <c r="F29" s="34">
        <f>BDK10AK5L2!J29</f>
        <v>7.1</v>
      </c>
      <c r="G29" s="12">
        <v>6</v>
      </c>
      <c r="H29" s="34">
        <f>BDK10AK5L2!Y29</f>
        <v>7</v>
      </c>
      <c r="I29" s="12">
        <f>BDK10AK5L2!AD29</f>
        <v>7</v>
      </c>
      <c r="J29" s="12">
        <f>BDK10AK5L2!AN29</f>
        <v>7.199999999999999</v>
      </c>
      <c r="K29" s="12">
        <f>BDK10AK5L2!AS29</f>
        <v>5.999999999999999</v>
      </c>
      <c r="L29" s="12">
        <f>BDK10AK5L2!BD29</f>
        <v>5.999999999999999</v>
      </c>
      <c r="M29" s="12">
        <f>BDK10AK5L2!BI29</f>
        <v>6.799999999999999</v>
      </c>
      <c r="N29" s="12">
        <f t="shared" si="0"/>
        <v>164.29999999999998</v>
      </c>
      <c r="O29" s="9">
        <f t="shared" si="1"/>
        <v>6.571999999999999</v>
      </c>
      <c r="P29" s="78" t="str">
        <f t="shared" si="2"/>
        <v>TB Kh¸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</row>
    <row r="30" spans="1:122" ht="18">
      <c r="A30" s="76">
        <v>24</v>
      </c>
      <c r="B30" s="77">
        <v>26</v>
      </c>
      <c r="C30" s="78" t="s">
        <v>39</v>
      </c>
      <c r="D30" s="78" t="s">
        <v>40</v>
      </c>
      <c r="E30" s="79"/>
      <c r="F30" s="34">
        <f>BDK10AK5L2!J30</f>
        <v>7.799999999999999</v>
      </c>
      <c r="G30" s="12">
        <v>8</v>
      </c>
      <c r="H30" s="34">
        <f>BDK10AK5L2!Y30</f>
        <v>7.699999999999999</v>
      </c>
      <c r="I30" s="12">
        <f>BDK10AK5L2!AD30</f>
        <v>8.6</v>
      </c>
      <c r="J30" s="12">
        <f>BDK10AK5L2!AN30</f>
        <v>7.8999999999999995</v>
      </c>
      <c r="K30" s="12">
        <f>BDK10AK5L2!AS30</f>
        <v>7.3</v>
      </c>
      <c r="L30" s="12">
        <f>BDK10AK5L2!BD30</f>
        <v>5.375</v>
      </c>
      <c r="M30" s="12">
        <f>BDK10AK5L2!BI30</f>
        <v>7.299999999999999</v>
      </c>
      <c r="N30" s="12">
        <f t="shared" si="0"/>
        <v>185.6</v>
      </c>
      <c r="O30" s="9">
        <f t="shared" si="1"/>
        <v>7.4239999999999995</v>
      </c>
      <c r="P30" s="78" t="str">
        <f t="shared" si="2"/>
        <v>Kh¸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</row>
    <row r="31" spans="1:122" ht="18">
      <c r="A31" s="76">
        <v>25</v>
      </c>
      <c r="B31" s="77">
        <v>27</v>
      </c>
      <c r="C31" s="78" t="s">
        <v>41</v>
      </c>
      <c r="D31" s="78" t="s">
        <v>42</v>
      </c>
      <c r="E31" s="79"/>
      <c r="F31" s="34">
        <f>BDK10AK5L2!J31</f>
        <v>8.6</v>
      </c>
      <c r="G31" s="12">
        <v>8</v>
      </c>
      <c r="H31" s="34">
        <f>BDK10AK5L2!Y31</f>
        <v>8</v>
      </c>
      <c r="I31" s="12">
        <f>BDK10AK5L2!AD31</f>
        <v>7.699999999999999</v>
      </c>
      <c r="J31" s="12">
        <f>BDK10AK5L2!AN31</f>
        <v>8</v>
      </c>
      <c r="K31" s="12">
        <f>BDK10AK5L2!AS31</f>
        <v>7</v>
      </c>
      <c r="L31" s="12">
        <f>BDK10AK5L2!BD31</f>
        <v>6.074999999999999</v>
      </c>
      <c r="M31" s="12">
        <f>BDK10AK5L2!BI31</f>
        <v>8.5</v>
      </c>
      <c r="N31" s="12">
        <f t="shared" si="0"/>
        <v>191.7</v>
      </c>
      <c r="O31" s="9">
        <f t="shared" si="1"/>
        <v>7.667999999999999</v>
      </c>
      <c r="P31" s="78" t="str">
        <f t="shared" si="2"/>
        <v>Kh¸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</row>
    <row r="32" spans="1:122" ht="18">
      <c r="A32" s="76">
        <v>26</v>
      </c>
      <c r="B32" s="77">
        <v>28</v>
      </c>
      <c r="C32" s="78" t="s">
        <v>36</v>
      </c>
      <c r="D32" s="78" t="s">
        <v>42</v>
      </c>
      <c r="E32" s="79"/>
      <c r="F32" s="34">
        <f>BDK10AK5L2!J32</f>
        <v>7.1</v>
      </c>
      <c r="G32" s="12">
        <v>7</v>
      </c>
      <c r="H32" s="34">
        <f>BDK10AK5L2!Y32</f>
        <v>6.299999999999999</v>
      </c>
      <c r="I32" s="12">
        <f>BDK10AK5L2!AD32</f>
        <v>5.999999999999999</v>
      </c>
      <c r="J32" s="12">
        <f>BDK10AK5L2!AN32</f>
        <v>6.299999999999999</v>
      </c>
      <c r="K32" s="12">
        <f>BDK10AK5L2!AS32</f>
        <v>6.1</v>
      </c>
      <c r="L32" s="12">
        <f>BDK10AK5L2!BD32</f>
        <v>4.75</v>
      </c>
      <c r="M32" s="12">
        <f>BDK10AK5L2!BI32</f>
        <v>7</v>
      </c>
      <c r="N32" s="12">
        <f t="shared" si="0"/>
        <v>157.09999999999997</v>
      </c>
      <c r="O32" s="9">
        <f t="shared" si="1"/>
        <v>6.283999999999999</v>
      </c>
      <c r="P32" s="78" t="str">
        <f t="shared" si="2"/>
        <v>TB Kh¸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</row>
    <row r="33" spans="1:122" ht="18">
      <c r="A33" s="76">
        <v>27</v>
      </c>
      <c r="B33" s="77">
        <v>29</v>
      </c>
      <c r="C33" s="78" t="s">
        <v>43</v>
      </c>
      <c r="D33" s="78" t="s">
        <v>42</v>
      </c>
      <c r="E33" s="79"/>
      <c r="F33" s="34">
        <f>BDK10AK5L2!J33</f>
        <v>9.2</v>
      </c>
      <c r="G33" s="12">
        <v>8</v>
      </c>
      <c r="H33" s="34">
        <f>BDK10AK5L2!Y33</f>
        <v>7.699999999999999</v>
      </c>
      <c r="I33" s="12">
        <f>BDK10AK5L2!AD33</f>
        <v>7.5</v>
      </c>
      <c r="J33" s="12">
        <f>BDK10AK5L2!AN33</f>
        <v>7.8999999999999995</v>
      </c>
      <c r="K33" s="12">
        <f>BDK10AK5L2!AS33</f>
        <v>7.1</v>
      </c>
      <c r="L33" s="12">
        <f>BDK10AK5L2!BD33</f>
        <v>7</v>
      </c>
      <c r="M33" s="12">
        <f>BDK10AK5L2!BI33</f>
        <v>7.699999999999999</v>
      </c>
      <c r="N33" s="12">
        <f t="shared" si="0"/>
        <v>193.6</v>
      </c>
      <c r="O33" s="9">
        <f t="shared" si="1"/>
        <v>7.744</v>
      </c>
      <c r="P33" s="78" t="str">
        <f t="shared" si="2"/>
        <v>Kh¸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</row>
    <row r="34" spans="1:122" ht="18">
      <c r="A34" s="76">
        <v>28</v>
      </c>
      <c r="B34" s="77">
        <v>31</v>
      </c>
      <c r="C34" s="78" t="s">
        <v>17</v>
      </c>
      <c r="D34" s="78" t="s">
        <v>44</v>
      </c>
      <c r="E34" s="79"/>
      <c r="F34" s="34">
        <f>BDK10AK5L2!J34</f>
        <v>8.5</v>
      </c>
      <c r="G34" s="12">
        <v>7</v>
      </c>
      <c r="H34" s="34">
        <f>BDK10AK5L2!Y34</f>
        <v>7.1499999999999995</v>
      </c>
      <c r="I34" s="12">
        <f>BDK10AK5L2!AD34</f>
        <v>7.1</v>
      </c>
      <c r="J34" s="12">
        <f>BDK10AK5L2!AN34</f>
        <v>7.1</v>
      </c>
      <c r="K34" s="12">
        <f>BDK10AK5L2!AS34</f>
        <v>6.199999999999999</v>
      </c>
      <c r="L34" s="12">
        <f>BDK10AK5L2!BD34</f>
        <v>7.324999999999999</v>
      </c>
      <c r="M34" s="12">
        <f>BDK10AK5L2!BI34</f>
        <v>7</v>
      </c>
      <c r="N34" s="12">
        <f t="shared" si="0"/>
        <v>179.3</v>
      </c>
      <c r="O34" s="9">
        <f t="shared" si="1"/>
        <v>7.172000000000001</v>
      </c>
      <c r="P34" s="78" t="str">
        <f t="shared" si="2"/>
        <v>Kh¸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</row>
    <row r="35" spans="1:122" ht="18">
      <c r="A35" s="76">
        <v>29</v>
      </c>
      <c r="B35" s="77">
        <v>32</v>
      </c>
      <c r="C35" s="78" t="s">
        <v>45</v>
      </c>
      <c r="D35" s="78" t="s">
        <v>46</v>
      </c>
      <c r="E35" s="79"/>
      <c r="F35" s="34">
        <f>BDK10AK5L2!J35</f>
        <v>7.799999999999999</v>
      </c>
      <c r="G35" s="12">
        <v>8</v>
      </c>
      <c r="H35" s="34">
        <f>BDK10AK5L2!Y35</f>
        <v>7.1499999999999995</v>
      </c>
      <c r="I35" s="12">
        <f>BDK10AK5L2!AD35</f>
        <v>7.6</v>
      </c>
      <c r="J35" s="12">
        <f>BDK10AK5L2!AN35</f>
        <v>7.8999999999999995</v>
      </c>
      <c r="K35" s="12">
        <f>BDK10AK5L2!AS35</f>
        <v>7.1</v>
      </c>
      <c r="L35" s="12">
        <f>BDK10AK5L2!BD35</f>
        <v>6.924999999999999</v>
      </c>
      <c r="M35" s="12">
        <f>BDK10AK5L2!BI35</f>
        <v>8.4</v>
      </c>
      <c r="N35" s="12">
        <f t="shared" si="0"/>
        <v>190.39999999999998</v>
      </c>
      <c r="O35" s="9">
        <f t="shared" si="1"/>
        <v>7.615999999999999</v>
      </c>
      <c r="P35" s="78" t="str">
        <f t="shared" si="2"/>
        <v>Kh¸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</row>
    <row r="36" spans="1:122" ht="18">
      <c r="A36" s="76">
        <v>30</v>
      </c>
      <c r="B36" s="77">
        <v>33</v>
      </c>
      <c r="C36" s="78" t="s">
        <v>47</v>
      </c>
      <c r="D36" s="80" t="s">
        <v>98</v>
      </c>
      <c r="E36" s="79"/>
      <c r="F36" s="34">
        <f>BDK10AK5L2!J36</f>
        <v>5.699999999999999</v>
      </c>
      <c r="G36" s="12">
        <v>6</v>
      </c>
      <c r="H36" s="34">
        <f>BDK10AK5L2!Y36</f>
        <v>7</v>
      </c>
      <c r="I36" s="12">
        <f>BDK10AK5L2!AD36</f>
        <v>7.8999999999999995</v>
      </c>
      <c r="J36" s="12">
        <f>BDK10AK5L2!AN36</f>
        <v>7</v>
      </c>
      <c r="K36" s="12">
        <f>BDK10AK5L2!AS36</f>
        <v>7.699999999999999</v>
      </c>
      <c r="L36" s="12">
        <f>BDK10AK5L2!BD36</f>
        <v>5.3</v>
      </c>
      <c r="M36" s="12">
        <f>BDK10AK5L2!BI36</f>
        <v>7.699999999999999</v>
      </c>
      <c r="N36" s="12">
        <f t="shared" si="0"/>
        <v>167.2</v>
      </c>
      <c r="O36" s="9">
        <f t="shared" si="1"/>
        <v>6.688</v>
      </c>
      <c r="P36" s="78" t="str">
        <f t="shared" si="2"/>
        <v>TB Kh¸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</row>
    <row r="37" spans="1:122" ht="18">
      <c r="A37" s="76">
        <v>31</v>
      </c>
      <c r="B37" s="77">
        <v>34</v>
      </c>
      <c r="C37" s="78" t="s">
        <v>49</v>
      </c>
      <c r="D37" s="78" t="s">
        <v>48</v>
      </c>
      <c r="E37" s="79"/>
      <c r="F37" s="34">
        <f>BDK10AK5L2!J37</f>
        <v>7.1</v>
      </c>
      <c r="G37" s="12">
        <v>8</v>
      </c>
      <c r="H37" s="34">
        <f>BDK10AK5L2!Y37</f>
        <v>7.699999999999999</v>
      </c>
      <c r="I37" s="12">
        <f>BDK10AK5L2!AD37</f>
        <v>7.8999999999999995</v>
      </c>
      <c r="J37" s="12">
        <f>BDK10AK5L2!AN37</f>
        <v>7.799999999999999</v>
      </c>
      <c r="K37" s="12">
        <f>BDK10AK5L2!AS37</f>
        <v>6.8999999999999995</v>
      </c>
      <c r="L37" s="12">
        <f>BDK10AK5L2!BD37</f>
        <v>5.375</v>
      </c>
      <c r="M37" s="12">
        <f>BDK10AK5L2!BI37</f>
        <v>7.6</v>
      </c>
      <c r="N37" s="12">
        <f t="shared" si="0"/>
        <v>180.79999999999995</v>
      </c>
      <c r="O37" s="9">
        <f t="shared" si="1"/>
        <v>7.231999999999998</v>
      </c>
      <c r="P37" s="78" t="str">
        <f t="shared" si="2"/>
        <v>Kh¸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</row>
    <row r="38" spans="1:122" ht="18">
      <c r="A38" s="76">
        <v>32</v>
      </c>
      <c r="B38" s="77">
        <v>35</v>
      </c>
      <c r="C38" s="78" t="s">
        <v>50</v>
      </c>
      <c r="D38" s="78" t="s">
        <v>51</v>
      </c>
      <c r="E38" s="79"/>
      <c r="F38" s="34">
        <f>BDK10AK5L2!J38</f>
        <v>8.5</v>
      </c>
      <c r="G38" s="12">
        <v>7</v>
      </c>
      <c r="H38" s="34">
        <f>BDK10AK5L2!Y38</f>
        <v>6.449999999999999</v>
      </c>
      <c r="I38" s="12">
        <f>BDK10AK5L2!AD38</f>
        <v>6.8999999999999995</v>
      </c>
      <c r="J38" s="12">
        <f>BDK10AK5L2!AN38</f>
        <v>7.1</v>
      </c>
      <c r="K38" s="12">
        <f>BDK10AK5L2!AS38</f>
        <v>5.5</v>
      </c>
      <c r="L38" s="12">
        <f>BDK10AK5L2!BD38</f>
        <v>4.75</v>
      </c>
      <c r="M38" s="12">
        <f>BDK10AK5L2!BI38</f>
        <v>7.699999999999999</v>
      </c>
      <c r="N38" s="12">
        <f t="shared" si="0"/>
        <v>167</v>
      </c>
      <c r="O38" s="9">
        <f t="shared" si="1"/>
        <v>6.68</v>
      </c>
      <c r="P38" s="78" t="str">
        <f t="shared" si="2"/>
        <v>TB Kh¸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</row>
    <row r="39" spans="1:122" ht="18">
      <c r="A39" s="76">
        <v>33</v>
      </c>
      <c r="B39" s="77">
        <v>36</v>
      </c>
      <c r="C39" s="78" t="s">
        <v>54</v>
      </c>
      <c r="D39" s="78" t="s">
        <v>52</v>
      </c>
      <c r="E39" s="79"/>
      <c r="F39" s="34">
        <f>BDK10AK5L2!J39</f>
        <v>8.4</v>
      </c>
      <c r="G39" s="12">
        <v>8</v>
      </c>
      <c r="H39" s="34">
        <f>BDK10AK5L2!Y39</f>
        <v>7.85</v>
      </c>
      <c r="I39" s="12">
        <f>BDK10AK5L2!AD39</f>
        <v>7.5</v>
      </c>
      <c r="J39" s="12">
        <f>BDK10AK5L2!AN39</f>
        <v>7.8999999999999995</v>
      </c>
      <c r="K39" s="12">
        <f>BDK10AK5L2!AS39</f>
        <v>5.4</v>
      </c>
      <c r="L39" s="12">
        <f>BDK10AK5L2!BD39</f>
        <v>6.225</v>
      </c>
      <c r="M39" s="12">
        <f>BDK10AK5L2!BI39</f>
        <v>7.1</v>
      </c>
      <c r="N39" s="12">
        <f aca="true" t="shared" si="3" ref="N39:N56">SUM(F39*3+G39*4+H39*2+I39*3+J39*3+K39*3+L39*4+M39*3)</f>
        <v>181.5</v>
      </c>
      <c r="O39" s="9">
        <f aca="true" t="shared" si="4" ref="O39:O56">N39/25</f>
        <v>7.26</v>
      </c>
      <c r="P39" s="78" t="str">
        <f aca="true" t="shared" si="5" ref="P39:P56">IF(O39&gt;=9,"XuÊt s¾c",IF(AND(O39&lt;9,O39&gt;=8),"Giái",IF(AND(O39&lt;8,O39&gt;=7),"Kh¸",IF(AND(O39&lt;7,O39&gt;=6),"TB Kh¸",IF(AND(O39&lt;6,O39&gt;=5),"Trung b×nh",IF(AND(O39&lt;5,O39&gt;=4),"YÕu","KÐm"))))))</f>
        <v>Kh¸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</row>
    <row r="40" spans="1:122" ht="18">
      <c r="A40" s="76">
        <v>34</v>
      </c>
      <c r="B40" s="77">
        <v>37</v>
      </c>
      <c r="C40" s="78" t="s">
        <v>9</v>
      </c>
      <c r="D40" s="78" t="s">
        <v>53</v>
      </c>
      <c r="E40" s="79"/>
      <c r="F40" s="34">
        <f>BDK10AK5L2!J40</f>
        <v>7</v>
      </c>
      <c r="G40" s="12">
        <v>8</v>
      </c>
      <c r="H40" s="34">
        <f>BDK10AK5L2!Y40</f>
        <v>8.55</v>
      </c>
      <c r="I40" s="12">
        <f>BDK10AK5L2!AD40</f>
        <v>8.4</v>
      </c>
      <c r="J40" s="12">
        <f>BDK10AK5L2!AN40</f>
        <v>7.799999999999999</v>
      </c>
      <c r="K40" s="12">
        <f>BDK10AK5L2!AS40</f>
        <v>6.399999999999999</v>
      </c>
      <c r="L40" s="12">
        <f>BDK10AK5L2!BD40</f>
        <v>7.475</v>
      </c>
      <c r="M40" s="12">
        <f>BDK10AK5L2!BI40</f>
        <v>8.5</v>
      </c>
      <c r="N40" s="12">
        <f t="shared" si="3"/>
        <v>193.29999999999998</v>
      </c>
      <c r="O40" s="9">
        <f t="shared" si="4"/>
        <v>7.731999999999999</v>
      </c>
      <c r="P40" s="78" t="str">
        <f t="shared" si="5"/>
        <v>Kh¸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</row>
    <row r="41" spans="1:122" ht="18">
      <c r="A41" s="76">
        <v>35</v>
      </c>
      <c r="B41" s="77">
        <v>38</v>
      </c>
      <c r="C41" s="78" t="s">
        <v>41</v>
      </c>
      <c r="D41" s="78" t="s">
        <v>55</v>
      </c>
      <c r="E41" s="79"/>
      <c r="F41" s="34">
        <f>BDK10AK5L2!J41</f>
        <v>6.399999999999999</v>
      </c>
      <c r="G41" s="12">
        <v>8</v>
      </c>
      <c r="H41" s="34">
        <f>BDK10AK5L2!Y41</f>
        <v>6.6</v>
      </c>
      <c r="I41" s="12">
        <f>BDK10AK5L2!AD41</f>
        <v>7.299999999999999</v>
      </c>
      <c r="J41" s="12">
        <f>BDK10AK5L2!AN41</f>
        <v>8.7</v>
      </c>
      <c r="K41" s="12">
        <f>BDK10AK5L2!AS41</f>
        <v>6.399999999999999</v>
      </c>
      <c r="L41" s="12">
        <f>BDK10AK5L2!BD41</f>
        <v>7.55</v>
      </c>
      <c r="M41" s="12">
        <f>BDK10AK5L2!BI41</f>
        <v>7.8999999999999995</v>
      </c>
      <c r="N41" s="12">
        <f t="shared" si="3"/>
        <v>185.49999999999994</v>
      </c>
      <c r="O41" s="9">
        <f t="shared" si="4"/>
        <v>7.419999999999998</v>
      </c>
      <c r="P41" s="78" t="str">
        <f t="shared" si="5"/>
        <v>Kh¸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</row>
    <row r="42" spans="1:122" ht="18">
      <c r="A42" s="76">
        <v>36</v>
      </c>
      <c r="B42" s="77">
        <v>39</v>
      </c>
      <c r="C42" s="78" t="s">
        <v>24</v>
      </c>
      <c r="D42" s="78" t="s">
        <v>55</v>
      </c>
      <c r="E42" s="79"/>
      <c r="F42" s="34">
        <f>BDK10AK5L2!J42</f>
        <v>7.799999999999999</v>
      </c>
      <c r="G42" s="12">
        <v>8</v>
      </c>
      <c r="H42" s="34">
        <f>BDK10AK5L2!Y42</f>
        <v>7.699999999999999</v>
      </c>
      <c r="I42" s="12">
        <f>BDK10AK5L2!AD42</f>
        <v>7.799999999999999</v>
      </c>
      <c r="J42" s="12">
        <f>BDK10AK5L2!AN42</f>
        <v>7</v>
      </c>
      <c r="K42" s="12">
        <f>BDK10AK5L2!AS42</f>
        <v>5.5</v>
      </c>
      <c r="L42" s="12">
        <f>BDK10AK5L2!BD42</f>
        <v>6.074999999999999</v>
      </c>
      <c r="M42" s="12">
        <f>BDK10AK5L2!BI42</f>
        <v>6.399999999999999</v>
      </c>
      <c r="N42" s="12">
        <f t="shared" si="3"/>
        <v>175.2</v>
      </c>
      <c r="O42" s="9">
        <f t="shared" si="4"/>
        <v>7.007999999999999</v>
      </c>
      <c r="P42" s="78" t="str">
        <f t="shared" si="5"/>
        <v>Kh¸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</row>
    <row r="43" spans="1:122" ht="18">
      <c r="A43" s="76">
        <v>37</v>
      </c>
      <c r="B43" s="77">
        <v>40</v>
      </c>
      <c r="C43" s="78" t="s">
        <v>10</v>
      </c>
      <c r="D43" s="78" t="s">
        <v>56</v>
      </c>
      <c r="E43" s="79"/>
      <c r="F43" s="34">
        <f>BDK10AK5L2!J43</f>
        <v>8.7</v>
      </c>
      <c r="G43" s="12">
        <v>8</v>
      </c>
      <c r="H43" s="34">
        <f>BDK10AK5L2!Y43</f>
        <v>8.7</v>
      </c>
      <c r="I43" s="12">
        <f>BDK10AK5L2!AD43</f>
        <v>8.7</v>
      </c>
      <c r="J43" s="12">
        <f>BDK10AK5L2!AN43</f>
        <v>7.799999999999999</v>
      </c>
      <c r="K43" s="12">
        <f>BDK10AK5L2!AS43</f>
        <v>7.1</v>
      </c>
      <c r="L43" s="12">
        <f>BDK10AK5L2!BD43</f>
        <v>6.85</v>
      </c>
      <c r="M43" s="12">
        <f>BDK10AK5L2!BI43</f>
        <v>8.7</v>
      </c>
      <c r="N43" s="12">
        <f t="shared" si="3"/>
        <v>199.8</v>
      </c>
      <c r="O43" s="9">
        <f t="shared" si="4"/>
        <v>7.992000000000001</v>
      </c>
      <c r="P43" s="78" t="str">
        <f t="shared" si="5"/>
        <v>Kh¸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</row>
    <row r="44" spans="1:122" ht="18">
      <c r="A44" s="76">
        <v>38</v>
      </c>
      <c r="B44" s="77">
        <v>41</v>
      </c>
      <c r="C44" s="78" t="s">
        <v>47</v>
      </c>
      <c r="D44" s="78" t="s">
        <v>57</v>
      </c>
      <c r="E44" s="79"/>
      <c r="F44" s="34">
        <f>BDK10AK5L2!J44</f>
        <v>6.8999999999999995</v>
      </c>
      <c r="G44" s="12">
        <v>8</v>
      </c>
      <c r="H44" s="34">
        <f>BDK10AK5L2!Y44</f>
        <v>7.85</v>
      </c>
      <c r="I44" s="12">
        <f>BDK10AK5L2!AD44</f>
        <v>7.1</v>
      </c>
      <c r="J44" s="12">
        <f>BDK10AK5L2!AN44</f>
        <v>7</v>
      </c>
      <c r="K44" s="12">
        <f>BDK10AK5L2!AS44</f>
        <v>6.799999999999999</v>
      </c>
      <c r="L44" s="12">
        <f>BDK10AK5L2!BD44</f>
        <v>6.85</v>
      </c>
      <c r="M44" s="12">
        <f>BDK10AK5L2!BI44</f>
        <v>7.799999999999999</v>
      </c>
      <c r="N44" s="12">
        <f t="shared" si="3"/>
        <v>181.9</v>
      </c>
      <c r="O44" s="9">
        <f t="shared" si="4"/>
        <v>7.276</v>
      </c>
      <c r="P44" s="78" t="str">
        <f t="shared" si="5"/>
        <v>Kh¸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</row>
    <row r="45" spans="1:122" ht="18">
      <c r="A45" s="76">
        <v>39</v>
      </c>
      <c r="B45" s="77">
        <v>42</v>
      </c>
      <c r="C45" s="78" t="s">
        <v>23</v>
      </c>
      <c r="D45" s="78" t="s">
        <v>58</v>
      </c>
      <c r="E45" s="79"/>
      <c r="F45" s="34">
        <f>BDK10AK5L2!J45</f>
        <v>8.4</v>
      </c>
      <c r="G45" s="12">
        <v>8</v>
      </c>
      <c r="H45" s="34">
        <f>BDK10AK5L2!Y45</f>
        <v>6.1499999999999995</v>
      </c>
      <c r="I45" s="12">
        <f>BDK10AK5L2!AD45</f>
        <v>8.1</v>
      </c>
      <c r="J45" s="12">
        <f>BDK10AK5L2!AN45</f>
        <v>7.8999999999999995</v>
      </c>
      <c r="K45" s="12">
        <f>BDK10AK5L2!AS45</f>
        <v>8.3</v>
      </c>
      <c r="L45" s="12">
        <f>BDK10AK5L2!BD45</f>
        <v>5.924999999999999</v>
      </c>
      <c r="M45" s="12">
        <f>BDK10AK5L2!BI45</f>
        <v>7.6</v>
      </c>
      <c r="N45" s="12">
        <f t="shared" si="3"/>
        <v>188.89999999999998</v>
      </c>
      <c r="O45" s="9">
        <f t="shared" si="4"/>
        <v>7.555999999999999</v>
      </c>
      <c r="P45" s="78" t="str">
        <f t="shared" si="5"/>
        <v>Kh¸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</row>
    <row r="46" spans="1:122" ht="18">
      <c r="A46" s="76">
        <v>40</v>
      </c>
      <c r="B46" s="77">
        <v>43</v>
      </c>
      <c r="C46" s="78" t="s">
        <v>59</v>
      </c>
      <c r="D46" s="78" t="s">
        <v>60</v>
      </c>
      <c r="E46" s="79"/>
      <c r="F46" s="34">
        <f>BDK10AK5L2!J46</f>
        <v>7.1</v>
      </c>
      <c r="G46" s="12">
        <v>8</v>
      </c>
      <c r="H46" s="34">
        <f>BDK10AK5L2!Y46</f>
        <v>7</v>
      </c>
      <c r="I46" s="12">
        <f>BDK10AK5L2!AD46</f>
        <v>6.699999999999999</v>
      </c>
      <c r="J46" s="12">
        <f>BDK10AK5L2!AN46</f>
        <v>7.6</v>
      </c>
      <c r="K46" s="12">
        <f>BDK10AK5L2!AS46</f>
        <v>6.799999999999999</v>
      </c>
      <c r="L46" s="12">
        <f>BDK10AK5L2!BD46</f>
        <v>5.924999999999999</v>
      </c>
      <c r="M46" s="12">
        <f>BDK10AK5L2!BI46</f>
        <v>7.699999999999999</v>
      </c>
      <c r="N46" s="12">
        <f t="shared" si="3"/>
        <v>177.39999999999998</v>
      </c>
      <c r="O46" s="9">
        <f t="shared" si="4"/>
        <v>7.095999999999999</v>
      </c>
      <c r="P46" s="78" t="str">
        <f t="shared" si="5"/>
        <v>Kh¸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</row>
    <row r="47" spans="1:122" ht="18">
      <c r="A47" s="76">
        <v>41</v>
      </c>
      <c r="B47" s="77">
        <v>44</v>
      </c>
      <c r="C47" s="78" t="s">
        <v>61</v>
      </c>
      <c r="D47" s="78" t="s">
        <v>62</v>
      </c>
      <c r="E47" s="79"/>
      <c r="F47" s="34">
        <f>BDK10AK5L2!J47</f>
        <v>7.8999999999999995</v>
      </c>
      <c r="G47" s="12">
        <v>8</v>
      </c>
      <c r="H47" s="34">
        <f>BDK10AK5L2!Y47</f>
        <v>7</v>
      </c>
      <c r="I47" s="12">
        <f>BDK10AK5L2!AD47</f>
        <v>8</v>
      </c>
      <c r="J47" s="12">
        <f>BDK10AK5L2!AN47</f>
        <v>7.1</v>
      </c>
      <c r="K47" s="12">
        <f>BDK10AK5L2!AS47</f>
        <v>7</v>
      </c>
      <c r="L47" s="12">
        <f>BDK10AK5L2!BD47</f>
        <v>6.699999999999999</v>
      </c>
      <c r="M47" s="12">
        <f>BDK10AK5L2!BI47</f>
        <v>7.8999999999999995</v>
      </c>
      <c r="N47" s="12">
        <f t="shared" si="3"/>
        <v>186.5</v>
      </c>
      <c r="O47" s="9">
        <f t="shared" si="4"/>
        <v>7.46</v>
      </c>
      <c r="P47" s="78" t="str">
        <f t="shared" si="5"/>
        <v>Kh¸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</row>
    <row r="48" spans="1:122" ht="18">
      <c r="A48" s="76">
        <v>42</v>
      </c>
      <c r="B48" s="77">
        <v>45</v>
      </c>
      <c r="C48" s="78" t="s">
        <v>47</v>
      </c>
      <c r="D48" s="78" t="s">
        <v>62</v>
      </c>
      <c r="E48" s="79"/>
      <c r="F48" s="34">
        <f>BDK10AK5L2!J48</f>
        <v>8.6</v>
      </c>
      <c r="G48" s="12">
        <v>7</v>
      </c>
      <c r="H48" s="34">
        <f>BDK10AK5L2!Y48</f>
        <v>8</v>
      </c>
      <c r="I48" s="12">
        <f>BDK10AK5L2!AD48</f>
        <v>7.8999999999999995</v>
      </c>
      <c r="J48" s="12">
        <f>BDK10AK5L2!AN48</f>
        <v>7.1</v>
      </c>
      <c r="K48" s="12">
        <f>BDK10AK5L2!AS48</f>
        <v>7.699999999999999</v>
      </c>
      <c r="L48" s="12">
        <f>BDK10AK5L2!BD48</f>
        <v>6.074999999999999</v>
      </c>
      <c r="M48" s="12">
        <f>BDK10AK5L2!BI48</f>
        <v>7.8999999999999995</v>
      </c>
      <c r="N48" s="12">
        <f t="shared" si="3"/>
        <v>185.89999999999998</v>
      </c>
      <c r="O48" s="9">
        <f t="shared" si="4"/>
        <v>7.435999999999999</v>
      </c>
      <c r="P48" s="78" t="str">
        <f t="shared" si="5"/>
        <v>Kh¸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</row>
    <row r="49" spans="1:122" ht="18">
      <c r="A49" s="76">
        <v>43</v>
      </c>
      <c r="B49" s="77">
        <v>46</v>
      </c>
      <c r="C49" s="78" t="s">
        <v>10</v>
      </c>
      <c r="D49" s="78" t="s">
        <v>62</v>
      </c>
      <c r="E49" s="79"/>
      <c r="F49" s="34">
        <f>BDK10AK5L2!J49</f>
        <v>8.5</v>
      </c>
      <c r="G49" s="12">
        <v>8</v>
      </c>
      <c r="H49" s="34">
        <f>BDK10AK5L2!Y49</f>
        <v>7</v>
      </c>
      <c r="I49" s="12">
        <f>BDK10AK5L2!AD49</f>
        <v>7.799999999999999</v>
      </c>
      <c r="J49" s="12">
        <f>BDK10AK5L2!AN49</f>
        <v>7.8999999999999995</v>
      </c>
      <c r="K49" s="12">
        <f>BDK10AK5L2!AS49</f>
        <v>7</v>
      </c>
      <c r="L49" s="12">
        <f>BDK10AK5L2!BD49</f>
        <v>6.074999999999999</v>
      </c>
      <c r="M49" s="12">
        <f>BDK10AK5L2!BI49</f>
        <v>7.5</v>
      </c>
      <c r="N49" s="12">
        <f t="shared" si="3"/>
        <v>186.40000000000003</v>
      </c>
      <c r="O49" s="9">
        <f t="shared" si="4"/>
        <v>7.456000000000001</v>
      </c>
      <c r="P49" s="78" t="str">
        <f t="shared" si="5"/>
        <v>Kh¸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</row>
    <row r="50" spans="1:122" ht="18">
      <c r="A50" s="76">
        <v>44</v>
      </c>
      <c r="B50" s="77">
        <v>47</v>
      </c>
      <c r="C50" s="78" t="s">
        <v>63</v>
      </c>
      <c r="D50" s="78" t="s">
        <v>62</v>
      </c>
      <c r="E50" s="79"/>
      <c r="F50" s="34">
        <f>BDK10AK5L2!J50</f>
        <v>8.7</v>
      </c>
      <c r="G50" s="12">
        <v>8</v>
      </c>
      <c r="H50" s="34">
        <f>BDK10AK5L2!Y50</f>
        <v>7.85</v>
      </c>
      <c r="I50" s="12">
        <f>BDK10AK5L2!AD50</f>
        <v>8.8</v>
      </c>
      <c r="J50" s="12">
        <f>BDK10AK5L2!AN50</f>
        <v>7.199999999999999</v>
      </c>
      <c r="K50" s="12">
        <f>BDK10AK5L2!AS50</f>
        <v>7.1</v>
      </c>
      <c r="L50" s="12">
        <f>BDK10AK5L2!BD50</f>
        <v>6.7749999999999995</v>
      </c>
      <c r="M50" s="12">
        <f>BDK10AK5L2!BI50</f>
        <v>7.799999999999999</v>
      </c>
      <c r="N50" s="12">
        <f t="shared" si="3"/>
        <v>193.6</v>
      </c>
      <c r="O50" s="9">
        <f t="shared" si="4"/>
        <v>7.744</v>
      </c>
      <c r="P50" s="78" t="str">
        <f t="shared" si="5"/>
        <v>Kh¸</v>
      </c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</row>
    <row r="51" spans="1:122" ht="18">
      <c r="A51" s="76">
        <v>45</v>
      </c>
      <c r="B51" s="77">
        <v>48</v>
      </c>
      <c r="C51" s="78" t="s">
        <v>65</v>
      </c>
      <c r="D51" s="78" t="s">
        <v>64</v>
      </c>
      <c r="E51" s="79"/>
      <c r="F51" s="34">
        <f>BDK10AK5L2!J51</f>
        <v>8.5</v>
      </c>
      <c r="G51" s="12">
        <v>7</v>
      </c>
      <c r="H51" s="34">
        <f>BDK10AK5L2!Y51</f>
        <v>8.7</v>
      </c>
      <c r="I51" s="12">
        <f>BDK10AK5L2!AD51</f>
        <v>8.1</v>
      </c>
      <c r="J51" s="12">
        <f>BDK10AK5L2!AN51</f>
        <v>7.8999999999999995</v>
      </c>
      <c r="K51" s="12">
        <f>BDK10AK5L2!AS51</f>
        <v>7.6</v>
      </c>
      <c r="L51" s="12">
        <f>BDK10AK5L2!BD51</f>
        <v>6.225</v>
      </c>
      <c r="M51" s="12">
        <f>BDK10AK5L2!BI51</f>
        <v>8.1</v>
      </c>
      <c r="N51" s="12">
        <f t="shared" si="3"/>
        <v>190.89999999999998</v>
      </c>
      <c r="O51" s="9">
        <f t="shared" si="4"/>
        <v>7.635999999999999</v>
      </c>
      <c r="P51" s="78" t="str">
        <f t="shared" si="5"/>
        <v>Kh¸</v>
      </c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</row>
    <row r="52" spans="1:122" ht="18">
      <c r="A52" s="76">
        <v>46</v>
      </c>
      <c r="B52" s="77">
        <v>49</v>
      </c>
      <c r="C52" s="78" t="s">
        <v>10</v>
      </c>
      <c r="D52" s="78" t="s">
        <v>66</v>
      </c>
      <c r="E52" s="79"/>
      <c r="F52" s="34">
        <f>BDK10AK5L2!J52</f>
        <v>8.5</v>
      </c>
      <c r="G52" s="12">
        <v>8</v>
      </c>
      <c r="H52" s="34">
        <f>BDK10AK5L2!Y52</f>
        <v>7.699999999999999</v>
      </c>
      <c r="I52" s="12">
        <f>BDK10AK5L2!AD52</f>
        <v>7.299999999999999</v>
      </c>
      <c r="J52" s="12">
        <f>BDK10AK5L2!AN52</f>
        <v>7.799999999999999</v>
      </c>
      <c r="K52" s="12">
        <f>BDK10AK5L2!AS52</f>
        <v>6.199999999999999</v>
      </c>
      <c r="L52" s="12">
        <f>BDK10AK5L2!BD52</f>
        <v>5.999999999999999</v>
      </c>
      <c r="M52" s="12">
        <f>BDK10AK5L2!BI52</f>
        <v>7.199999999999999</v>
      </c>
      <c r="N52" s="12">
        <f t="shared" si="3"/>
        <v>182.4</v>
      </c>
      <c r="O52" s="9">
        <f t="shared" si="4"/>
        <v>7.296</v>
      </c>
      <c r="P52" s="78" t="str">
        <f t="shared" si="5"/>
        <v>Kh¸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</row>
    <row r="53" spans="1:122" ht="18">
      <c r="A53" s="76">
        <v>47</v>
      </c>
      <c r="B53" s="77">
        <v>50</v>
      </c>
      <c r="C53" s="78" t="s">
        <v>10</v>
      </c>
      <c r="D53" s="78" t="s">
        <v>67</v>
      </c>
      <c r="E53" s="79"/>
      <c r="F53" s="34">
        <f>BDK10AK5L2!J53</f>
        <v>8.7</v>
      </c>
      <c r="G53" s="12">
        <v>8</v>
      </c>
      <c r="H53" s="34">
        <f>BDK10AK5L2!Y53</f>
        <v>8.7</v>
      </c>
      <c r="I53" s="12">
        <f>BDK10AK5L2!AD53</f>
        <v>7.8999999999999995</v>
      </c>
      <c r="J53" s="12">
        <f>BDK10AK5L2!AN53</f>
        <v>6.499999999999999</v>
      </c>
      <c r="K53" s="12">
        <f>BDK10AK5L2!AS53</f>
        <v>8.4</v>
      </c>
      <c r="L53" s="12">
        <f>BDK10AK5L2!BD53</f>
        <v>5.525</v>
      </c>
      <c r="M53" s="12">
        <f>BDK10AK5L2!BI53</f>
        <v>7.299999999999999</v>
      </c>
      <c r="N53" s="12">
        <f t="shared" si="3"/>
        <v>187.9</v>
      </c>
      <c r="O53" s="9">
        <f t="shared" si="4"/>
        <v>7.516</v>
      </c>
      <c r="P53" s="78" t="str">
        <f t="shared" si="5"/>
        <v>Kh¸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</row>
    <row r="54" spans="1:122" ht="18">
      <c r="A54" s="76">
        <v>48</v>
      </c>
      <c r="B54" s="77">
        <v>51</v>
      </c>
      <c r="C54" s="78" t="s">
        <v>9</v>
      </c>
      <c r="D54" s="78" t="s">
        <v>67</v>
      </c>
      <c r="E54" s="79"/>
      <c r="F54" s="34">
        <f>BDK10AK5L2!J54</f>
        <v>7</v>
      </c>
      <c r="G54" s="12">
        <v>7</v>
      </c>
      <c r="H54" s="34">
        <f>BDK10AK5L2!Y54</f>
        <v>7.699999999999999</v>
      </c>
      <c r="I54" s="12">
        <f>BDK10AK5L2!AD54</f>
        <v>7</v>
      </c>
      <c r="J54" s="12">
        <f>BDK10AK5L2!AN54</f>
        <v>7.799999999999999</v>
      </c>
      <c r="K54" s="12">
        <f>BDK10AK5L2!AS54</f>
        <v>7.1</v>
      </c>
      <c r="L54" s="12">
        <f>BDK10AK5L2!BD54</f>
        <v>5.999999999999999</v>
      </c>
      <c r="M54" s="12">
        <f>BDK10AK5L2!BI54</f>
        <v>7.799999999999999</v>
      </c>
      <c r="N54" s="12">
        <f t="shared" si="3"/>
        <v>177.50000000000003</v>
      </c>
      <c r="O54" s="9">
        <f t="shared" si="4"/>
        <v>7.100000000000001</v>
      </c>
      <c r="P54" s="78" t="str">
        <f t="shared" si="5"/>
        <v>Kh¸</v>
      </c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</row>
    <row r="55" spans="1:122" ht="18">
      <c r="A55" s="76">
        <v>49</v>
      </c>
      <c r="B55" s="77">
        <v>52</v>
      </c>
      <c r="C55" s="78" t="s">
        <v>41</v>
      </c>
      <c r="D55" s="78" t="s">
        <v>67</v>
      </c>
      <c r="E55" s="79"/>
      <c r="F55" s="34">
        <f>BDK10AK5L2!J55</f>
        <v>7.799999999999999</v>
      </c>
      <c r="G55" s="12">
        <v>8</v>
      </c>
      <c r="H55" s="34">
        <f>BDK10AK5L2!Y55</f>
        <v>6.299999999999999</v>
      </c>
      <c r="I55" s="12">
        <f>BDK10AK5L2!AD55</f>
        <v>7.5</v>
      </c>
      <c r="J55" s="12">
        <f>BDK10AK5L2!AN55</f>
        <v>7.8999999999999995</v>
      </c>
      <c r="K55" s="12">
        <f>BDK10AK5L2!AS55</f>
        <v>7.699999999999999</v>
      </c>
      <c r="L55" s="12">
        <f>BDK10AK5L2!BD55</f>
        <v>6.699999999999999</v>
      </c>
      <c r="M55" s="12">
        <f>BDK10AK5L2!BI55</f>
        <v>7.1</v>
      </c>
      <c r="N55" s="12">
        <f t="shared" si="3"/>
        <v>185.40000000000003</v>
      </c>
      <c r="O55" s="9">
        <f t="shared" si="4"/>
        <v>7.416000000000001</v>
      </c>
      <c r="P55" s="78" t="str">
        <f t="shared" si="5"/>
        <v>Kh¸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</row>
    <row r="56" spans="1:122" ht="18">
      <c r="A56" s="81">
        <v>50</v>
      </c>
      <c r="B56" s="82">
        <v>53</v>
      </c>
      <c r="C56" s="83" t="s">
        <v>68</v>
      </c>
      <c r="D56" s="83" t="s">
        <v>69</v>
      </c>
      <c r="E56" s="84"/>
      <c r="F56" s="5">
        <f>BDK10AK5L2!J56</f>
        <v>7.699999999999999</v>
      </c>
      <c r="G56" s="13">
        <v>8</v>
      </c>
      <c r="H56" s="5">
        <f>BDK10AK5L2!Y56</f>
        <v>7</v>
      </c>
      <c r="I56" s="13">
        <f>BDK10AK5L2!AD56</f>
        <v>8.2</v>
      </c>
      <c r="J56" s="13">
        <f>BDK10AK5L2!AN56</f>
        <v>8.6</v>
      </c>
      <c r="K56" s="13">
        <f>BDK10AK5L2!AS56</f>
        <v>6.799999999999999</v>
      </c>
      <c r="L56" s="13">
        <f>BDK10AK5L2!BD56</f>
        <v>6.1499999999999995</v>
      </c>
      <c r="M56" s="13">
        <f>BDK10AK5L2!BI56</f>
        <v>7.699999999999999</v>
      </c>
      <c r="N56" s="62">
        <f t="shared" si="3"/>
        <v>187.59999999999997</v>
      </c>
      <c r="O56" s="85">
        <f t="shared" si="4"/>
        <v>7.503999999999999</v>
      </c>
      <c r="P56" s="83" t="str">
        <f t="shared" si="5"/>
        <v>Kh¸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</row>
    <row r="57" spans="1:122" ht="15.75" customHeight="1">
      <c r="A57" s="86"/>
      <c r="B57" s="87"/>
      <c r="C57" s="88"/>
      <c r="D57" s="88"/>
      <c r="E57" s="88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</row>
    <row r="58" spans="1:122" ht="18">
      <c r="A58" s="97" t="s">
        <v>109</v>
      </c>
      <c r="B58" s="97"/>
      <c r="C58" s="98"/>
      <c r="D58" s="105" t="s">
        <v>110</v>
      </c>
      <c r="E58" s="106">
        <f>COUNTIF($P$7:$P$58,"Giái")/50</f>
        <v>0.04</v>
      </c>
      <c r="F58" s="105" t="s">
        <v>111</v>
      </c>
      <c r="G58" s="106">
        <f>COUNTIF($P$7:$P$58,"Kh¸")/50</f>
        <v>0.78</v>
      </c>
      <c r="H58" s="105" t="s">
        <v>112</v>
      </c>
      <c r="I58" s="106">
        <f>COUNTIF($P$7:$P$58,"TB Kh¸")/50</f>
        <v>0.18</v>
      </c>
      <c r="J58" s="198" t="s">
        <v>113</v>
      </c>
      <c r="K58" s="198"/>
      <c r="L58" s="106">
        <f>COUNTIF($P$7:$P$58,"Trung b×nh")/50</f>
        <v>0</v>
      </c>
      <c r="M58" s="105" t="s">
        <v>114</v>
      </c>
      <c r="N58" s="106">
        <f>COUNTIF($P$7:$P$58,"YÕu")/50</f>
        <v>0</v>
      </c>
      <c r="O58" s="98"/>
      <c r="P58" s="97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</row>
    <row r="59" spans="1:122" ht="14.25" customHeight="1">
      <c r="A59" s="86"/>
      <c r="B59" s="87"/>
      <c r="C59" s="88"/>
      <c r="D59" s="88"/>
      <c r="E59" s="88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</row>
    <row r="60" spans="1:122" ht="18.75">
      <c r="A60" s="99"/>
      <c r="B60" s="199" t="s">
        <v>115</v>
      </c>
      <c r="C60" s="199"/>
      <c r="D60" s="104"/>
      <c r="E60" s="104"/>
      <c r="F60" s="104"/>
      <c r="G60" s="104"/>
      <c r="H60" s="104"/>
      <c r="I60" s="104"/>
      <c r="J60" s="104"/>
      <c r="K60" s="104"/>
      <c r="L60" s="104"/>
      <c r="M60" s="199" t="s">
        <v>116</v>
      </c>
      <c r="N60" s="199"/>
      <c r="O60" s="199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</row>
    <row r="61" spans="1:122" ht="18.75">
      <c r="A61" s="99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</row>
    <row r="62" spans="1:122" ht="18">
      <c r="A62" s="99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</row>
    <row r="63" spans="1:122" ht="18">
      <c r="A63" s="99"/>
      <c r="B63" s="100"/>
      <c r="C63" s="101"/>
      <c r="D63" s="10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</row>
    <row r="64" spans="1:122" ht="18">
      <c r="A64" s="99"/>
      <c r="B64" s="100"/>
      <c r="C64" s="101"/>
      <c r="D64" s="101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</row>
    <row r="65" spans="1:122" ht="18">
      <c r="A65" s="101"/>
      <c r="B65" s="200" t="s">
        <v>117</v>
      </c>
      <c r="C65" s="200"/>
      <c r="D65" s="101"/>
      <c r="E65" s="101"/>
      <c r="F65" s="102"/>
      <c r="G65" s="102"/>
      <c r="H65" s="102"/>
      <c r="I65" s="102"/>
      <c r="J65" s="102"/>
      <c r="K65" s="102"/>
      <c r="L65" s="102"/>
      <c r="M65" s="201" t="s">
        <v>118</v>
      </c>
      <c r="N65" s="201"/>
      <c r="O65" s="201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</row>
    <row r="66" spans="1:122" ht="18">
      <c r="A66" s="101"/>
      <c r="B66" s="101"/>
      <c r="C66" s="101"/>
      <c r="D66" s="101"/>
      <c r="E66" s="101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</row>
    <row r="67" spans="1:122" ht="18">
      <c r="A67" s="88"/>
      <c r="B67" s="88"/>
      <c r="C67" s="88"/>
      <c r="D67" s="88"/>
      <c r="E67" s="88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</row>
    <row r="68" spans="1:122" ht="18">
      <c r="A68" s="88"/>
      <c r="B68" s="88"/>
      <c r="C68" s="88"/>
      <c r="D68" s="88"/>
      <c r="E68" s="88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</row>
    <row r="69" spans="1:122" ht="18">
      <c r="A69" s="88"/>
      <c r="B69" s="88"/>
      <c r="C69" s="88"/>
      <c r="D69" s="88"/>
      <c r="E69" s="88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</row>
    <row r="70" spans="1:122" ht="18">
      <c r="A70" s="88"/>
      <c r="B70" s="88"/>
      <c r="C70" s="88"/>
      <c r="D70" s="88"/>
      <c r="E70" s="88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</row>
    <row r="71" spans="1:122" ht="18">
      <c r="A71" s="88"/>
      <c r="B71" s="88"/>
      <c r="C71" s="88"/>
      <c r="D71" s="88"/>
      <c r="E71" s="88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</row>
    <row r="72" spans="1:122" ht="18">
      <c r="A72" s="88"/>
      <c r="B72" s="88"/>
      <c r="C72" s="88"/>
      <c r="D72" s="88"/>
      <c r="E72" s="88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</row>
    <row r="73" spans="1:122" ht="18">
      <c r="A73" s="88"/>
      <c r="B73" s="88"/>
      <c r="C73" s="88"/>
      <c r="D73" s="88"/>
      <c r="E73" s="88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</row>
    <row r="74" spans="1:122" ht="18">
      <c r="A74" s="88"/>
      <c r="B74" s="88"/>
      <c r="C74" s="88"/>
      <c r="D74" s="88"/>
      <c r="E74" s="88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</row>
    <row r="75" spans="1:122" ht="18">
      <c r="A75" s="88"/>
      <c r="B75" s="88"/>
      <c r="C75" s="88"/>
      <c r="D75" s="88"/>
      <c r="E75" s="88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</row>
    <row r="76" spans="1:122" ht="18">
      <c r="A76" s="88"/>
      <c r="B76" s="88"/>
      <c r="C76" s="88"/>
      <c r="D76" s="88"/>
      <c r="E76" s="88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</row>
    <row r="77" spans="1:122" ht="18">
      <c r="A77" s="88"/>
      <c r="B77" s="88"/>
      <c r="C77" s="88"/>
      <c r="D77" s="88"/>
      <c r="E77" s="88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</row>
    <row r="78" spans="1:122" ht="18">
      <c r="A78" s="88"/>
      <c r="B78" s="88"/>
      <c r="C78" s="88"/>
      <c r="D78" s="88"/>
      <c r="E78" s="88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</row>
    <row r="79" spans="1:122" ht="18">
      <c r="A79" s="88"/>
      <c r="B79" s="88"/>
      <c r="C79" s="88"/>
      <c r="D79" s="88"/>
      <c r="E79" s="88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</row>
    <row r="80" spans="1:122" ht="18">
      <c r="A80" s="88"/>
      <c r="B80" s="88"/>
      <c r="C80" s="88"/>
      <c r="D80" s="88"/>
      <c r="E80" s="88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</row>
    <row r="81" spans="1:122" ht="18">
      <c r="A81" s="88"/>
      <c r="B81" s="88"/>
      <c r="C81" s="88"/>
      <c r="D81" s="88"/>
      <c r="E81" s="88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</row>
    <row r="82" spans="1:122" ht="18">
      <c r="A82" s="88"/>
      <c r="B82" s="88"/>
      <c r="C82" s="88"/>
      <c r="D82" s="88"/>
      <c r="E82" s="88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</row>
    <row r="83" spans="1:122" ht="18">
      <c r="A83" s="88"/>
      <c r="B83" s="88"/>
      <c r="C83" s="88"/>
      <c r="D83" s="88"/>
      <c r="E83" s="88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</row>
    <row r="84" spans="1:122" ht="18">
      <c r="A84" s="88"/>
      <c r="B84" s="88"/>
      <c r="C84" s="88"/>
      <c r="D84" s="88"/>
      <c r="E84" s="88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</row>
    <row r="85" spans="1:122" ht="18">
      <c r="A85" s="88"/>
      <c r="B85" s="88"/>
      <c r="C85" s="88"/>
      <c r="D85" s="88"/>
      <c r="E85" s="88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</row>
    <row r="86" spans="1:122" ht="18">
      <c r="A86" s="88"/>
      <c r="B86" s="88"/>
      <c r="C86" s="88"/>
      <c r="D86" s="88"/>
      <c r="E86" s="88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</row>
    <row r="87" spans="1:122" ht="18">
      <c r="A87" s="88"/>
      <c r="B87" s="88"/>
      <c r="C87" s="88"/>
      <c r="D87" s="88"/>
      <c r="E87" s="88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</row>
    <row r="88" spans="1:122" ht="18">
      <c r="A88" s="88"/>
      <c r="B88" s="88"/>
      <c r="C88" s="88"/>
      <c r="D88" s="88"/>
      <c r="E88" s="88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</row>
    <row r="89" spans="1:122" ht="18">
      <c r="A89" s="88"/>
      <c r="B89" s="88"/>
      <c r="C89" s="88"/>
      <c r="D89" s="88"/>
      <c r="E89" s="88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</row>
    <row r="90" spans="1:122" ht="18">
      <c r="A90" s="88"/>
      <c r="B90" s="88"/>
      <c r="C90" s="88"/>
      <c r="D90" s="88"/>
      <c r="E90" s="88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</row>
    <row r="91" spans="1:122" ht="18">
      <c r="A91" s="88"/>
      <c r="B91" s="88"/>
      <c r="C91" s="88"/>
      <c r="D91" s="88"/>
      <c r="E91" s="88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</row>
    <row r="92" spans="1:122" ht="18">
      <c r="A92" s="88"/>
      <c r="B92" s="88"/>
      <c r="C92" s="88"/>
      <c r="D92" s="88"/>
      <c r="E92" s="88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</row>
    <row r="93" spans="1:122" ht="18">
      <c r="A93" s="88"/>
      <c r="B93" s="88"/>
      <c r="C93" s="88"/>
      <c r="D93" s="88"/>
      <c r="E93" s="88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</row>
    <row r="94" spans="1:122" ht="18">
      <c r="A94" s="88"/>
      <c r="B94" s="88"/>
      <c r="C94" s="88"/>
      <c r="D94" s="88"/>
      <c r="E94" s="88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</row>
    <row r="95" spans="1:122" ht="18">
      <c r="A95" s="88"/>
      <c r="B95" s="88"/>
      <c r="C95" s="88"/>
      <c r="D95" s="88"/>
      <c r="E95" s="88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</row>
    <row r="96" spans="1:122" ht="18">
      <c r="A96" s="88"/>
      <c r="B96" s="88"/>
      <c r="C96" s="88"/>
      <c r="D96" s="88"/>
      <c r="E96" s="88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</row>
    <row r="97" spans="1:122" ht="18">
      <c r="A97" s="88"/>
      <c r="B97" s="88"/>
      <c r="C97" s="88"/>
      <c r="D97" s="88"/>
      <c r="E97" s="88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</row>
    <row r="98" spans="1:122" ht="18">
      <c r="A98" s="88"/>
      <c r="B98" s="88"/>
      <c r="C98" s="88"/>
      <c r="D98" s="88"/>
      <c r="E98" s="88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</row>
    <row r="99" spans="1:122" ht="18">
      <c r="A99" s="88"/>
      <c r="B99" s="88"/>
      <c r="C99" s="88"/>
      <c r="D99" s="88"/>
      <c r="E99" s="88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</row>
    <row r="100" spans="1:122" ht="18">
      <c r="A100" s="88"/>
      <c r="B100" s="88"/>
      <c r="C100" s="88"/>
      <c r="D100" s="88"/>
      <c r="E100" s="88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</row>
    <row r="101" spans="1:122" ht="18">
      <c r="A101" s="88"/>
      <c r="B101" s="88"/>
      <c r="C101" s="88"/>
      <c r="D101" s="88"/>
      <c r="E101" s="88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</row>
    <row r="102" spans="1:122" ht="18">
      <c r="A102" s="88"/>
      <c r="B102" s="88"/>
      <c r="C102" s="88"/>
      <c r="D102" s="88"/>
      <c r="E102" s="88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</row>
    <row r="103" spans="1:122" ht="18">
      <c r="A103" s="88"/>
      <c r="B103" s="88"/>
      <c r="C103" s="88"/>
      <c r="D103" s="88"/>
      <c r="E103" s="88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</row>
    <row r="104" spans="1:122" ht="18">
      <c r="A104" s="88"/>
      <c r="B104" s="88"/>
      <c r="C104" s="88"/>
      <c r="D104" s="88"/>
      <c r="E104" s="88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</row>
    <row r="105" spans="1:122" ht="18">
      <c r="A105" s="88"/>
      <c r="B105" s="88"/>
      <c r="C105" s="88"/>
      <c r="D105" s="88"/>
      <c r="E105" s="88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</row>
    <row r="106" spans="1:122" ht="18">
      <c r="A106" s="88"/>
      <c r="B106" s="88"/>
      <c r="C106" s="88"/>
      <c r="D106" s="88"/>
      <c r="E106" s="88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</row>
    <row r="107" spans="1:122" ht="18">
      <c r="A107" s="88"/>
      <c r="B107" s="88"/>
      <c r="C107" s="88"/>
      <c r="D107" s="88"/>
      <c r="E107" s="88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</row>
    <row r="108" spans="1:122" ht="18">
      <c r="A108" s="88"/>
      <c r="B108" s="88"/>
      <c r="C108" s="88"/>
      <c r="D108" s="88"/>
      <c r="E108" s="88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</row>
    <row r="109" spans="1:122" ht="18">
      <c r="A109" s="88"/>
      <c r="B109" s="88"/>
      <c r="C109" s="88"/>
      <c r="D109" s="88"/>
      <c r="E109" s="88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</row>
    <row r="110" spans="1:122" ht="18">
      <c r="A110" s="88"/>
      <c r="B110" s="88"/>
      <c r="C110" s="88"/>
      <c r="D110" s="88"/>
      <c r="E110" s="88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</row>
    <row r="111" spans="1:122" ht="18">
      <c r="A111" s="88"/>
      <c r="B111" s="88"/>
      <c r="C111" s="88"/>
      <c r="D111" s="88"/>
      <c r="E111" s="88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</row>
    <row r="112" spans="1:122" ht="18">
      <c r="A112" s="88"/>
      <c r="B112" s="88"/>
      <c r="C112" s="88"/>
      <c r="D112" s="88"/>
      <c r="E112" s="88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</row>
    <row r="113" spans="1:122" ht="18">
      <c r="A113" s="88"/>
      <c r="B113" s="88"/>
      <c r="C113" s="88"/>
      <c r="D113" s="88"/>
      <c r="E113" s="88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</row>
    <row r="114" spans="1:122" ht="18">
      <c r="A114" s="88"/>
      <c r="B114" s="88"/>
      <c r="C114" s="88"/>
      <c r="D114" s="88"/>
      <c r="E114" s="88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</row>
    <row r="115" spans="1:122" ht="18">
      <c r="A115" s="88"/>
      <c r="B115" s="88"/>
      <c r="C115" s="88"/>
      <c r="D115" s="88"/>
      <c r="E115" s="88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</row>
    <row r="116" spans="1:122" ht="18">
      <c r="A116" s="88"/>
      <c r="B116" s="88"/>
      <c r="C116" s="88"/>
      <c r="D116" s="88"/>
      <c r="E116" s="88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</row>
    <row r="117" spans="1:122" ht="18">
      <c r="A117" s="88"/>
      <c r="B117" s="88"/>
      <c r="C117" s="88"/>
      <c r="D117" s="88"/>
      <c r="E117" s="88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</row>
    <row r="118" spans="1:122" ht="18">
      <c r="A118" s="88"/>
      <c r="B118" s="88"/>
      <c r="C118" s="88"/>
      <c r="D118" s="88"/>
      <c r="E118" s="88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</row>
    <row r="119" spans="1:122" ht="18">
      <c r="A119" s="88"/>
      <c r="B119" s="88"/>
      <c r="C119" s="88"/>
      <c r="D119" s="88"/>
      <c r="E119" s="88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</row>
    <row r="120" spans="1:122" ht="18">
      <c r="A120" s="88"/>
      <c r="B120" s="88"/>
      <c r="C120" s="88"/>
      <c r="D120" s="88"/>
      <c r="E120" s="88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</row>
    <row r="121" spans="1:122" ht="18">
      <c r="A121" s="88"/>
      <c r="B121" s="88"/>
      <c r="C121" s="88"/>
      <c r="D121" s="88"/>
      <c r="E121" s="88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</row>
    <row r="122" spans="1:122" ht="18">
      <c r="A122" s="88"/>
      <c r="B122" s="88"/>
      <c r="C122" s="88"/>
      <c r="D122" s="88"/>
      <c r="E122" s="88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</row>
    <row r="123" spans="1:122" ht="18">
      <c r="A123" s="88"/>
      <c r="B123" s="88"/>
      <c r="C123" s="88"/>
      <c r="D123" s="88"/>
      <c r="E123" s="88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</row>
    <row r="124" spans="1:122" ht="18">
      <c r="A124" s="88"/>
      <c r="B124" s="88"/>
      <c r="C124" s="88"/>
      <c r="D124" s="88"/>
      <c r="E124" s="88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</row>
    <row r="125" spans="1:122" ht="18">
      <c r="A125" s="88"/>
      <c r="B125" s="88"/>
      <c r="C125" s="88"/>
      <c r="D125" s="88"/>
      <c r="E125" s="88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</row>
    <row r="126" spans="1:122" ht="18">
      <c r="A126" s="88"/>
      <c r="B126" s="88"/>
      <c r="C126" s="88"/>
      <c r="D126" s="88"/>
      <c r="E126" s="88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</row>
    <row r="127" spans="1:122" ht="18">
      <c r="A127" s="88"/>
      <c r="B127" s="88"/>
      <c r="C127" s="88"/>
      <c r="D127" s="88"/>
      <c r="E127" s="88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</row>
    <row r="128" spans="1:122" ht="18">
      <c r="A128" s="88"/>
      <c r="B128" s="88"/>
      <c r="C128" s="88"/>
      <c r="D128" s="88"/>
      <c r="E128" s="88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</row>
    <row r="129" spans="1:122" ht="18">
      <c r="A129" s="88"/>
      <c r="B129" s="88"/>
      <c r="C129" s="88"/>
      <c r="D129" s="88"/>
      <c r="E129" s="88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</row>
    <row r="130" spans="1:122" ht="18">
      <c r="A130" s="88"/>
      <c r="B130" s="88"/>
      <c r="C130" s="88"/>
      <c r="D130" s="88"/>
      <c r="E130" s="88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</row>
    <row r="131" spans="1:122" ht="18">
      <c r="A131" s="88"/>
      <c r="B131" s="88"/>
      <c r="C131" s="88"/>
      <c r="D131" s="88"/>
      <c r="E131" s="88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</row>
    <row r="132" spans="1:122" ht="18">
      <c r="A132" s="88"/>
      <c r="B132" s="88"/>
      <c r="C132" s="88"/>
      <c r="D132" s="88"/>
      <c r="E132" s="88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</row>
    <row r="133" spans="1:122" ht="18">
      <c r="A133" s="88"/>
      <c r="B133" s="88"/>
      <c r="C133" s="88"/>
      <c r="D133" s="88"/>
      <c r="E133" s="88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</row>
    <row r="134" spans="1:122" ht="18">
      <c r="A134" s="88"/>
      <c r="B134" s="88"/>
      <c r="C134" s="88"/>
      <c r="D134" s="88"/>
      <c r="E134" s="88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</row>
    <row r="135" spans="1:122" ht="18">
      <c r="A135" s="88"/>
      <c r="B135" s="88"/>
      <c r="C135" s="88"/>
      <c r="D135" s="88"/>
      <c r="E135" s="88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</row>
    <row r="136" spans="1:122" ht="18">
      <c r="A136" s="88"/>
      <c r="B136" s="88"/>
      <c r="C136" s="88"/>
      <c r="D136" s="88"/>
      <c r="E136" s="88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</row>
    <row r="137" spans="1:122" ht="18">
      <c r="A137" s="88"/>
      <c r="B137" s="88"/>
      <c r="C137" s="88"/>
      <c r="D137" s="88"/>
      <c r="E137" s="88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</row>
    <row r="138" spans="1:122" ht="18">
      <c r="A138" s="88"/>
      <c r="B138" s="88"/>
      <c r="C138" s="88"/>
      <c r="D138" s="88"/>
      <c r="E138" s="88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</row>
    <row r="139" spans="1:122" ht="18">
      <c r="A139" s="88"/>
      <c r="B139" s="88"/>
      <c r="C139" s="88"/>
      <c r="D139" s="88"/>
      <c r="E139" s="88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</row>
    <row r="140" spans="1:122" ht="18">
      <c r="A140" s="88"/>
      <c r="B140" s="88"/>
      <c r="C140" s="88"/>
      <c r="D140" s="88"/>
      <c r="E140" s="88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</row>
    <row r="141" spans="1:122" ht="18">
      <c r="A141" s="88"/>
      <c r="B141" s="88"/>
      <c r="C141" s="88"/>
      <c r="D141" s="88"/>
      <c r="E141" s="88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</row>
    <row r="142" spans="1:122" ht="18">
      <c r="A142" s="88"/>
      <c r="B142" s="88"/>
      <c r="C142" s="88"/>
      <c r="D142" s="88"/>
      <c r="E142" s="88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</row>
    <row r="143" spans="1:122" ht="18">
      <c r="A143" s="88"/>
      <c r="B143" s="88"/>
      <c r="C143" s="88"/>
      <c r="D143" s="88"/>
      <c r="E143" s="88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</row>
    <row r="144" spans="1:122" ht="18">
      <c r="A144" s="88"/>
      <c r="B144" s="88"/>
      <c r="C144" s="88"/>
      <c r="D144" s="88"/>
      <c r="E144" s="88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</row>
    <row r="145" spans="1:122" ht="18">
      <c r="A145" s="88"/>
      <c r="B145" s="88"/>
      <c r="C145" s="88"/>
      <c r="D145" s="88"/>
      <c r="E145" s="88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</row>
    <row r="146" spans="1:122" ht="18">
      <c r="A146" s="88"/>
      <c r="B146" s="88"/>
      <c r="C146" s="88"/>
      <c r="D146" s="88"/>
      <c r="E146" s="88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</row>
    <row r="147" spans="1:122" ht="18">
      <c r="A147" s="88"/>
      <c r="B147" s="88"/>
      <c r="C147" s="88"/>
      <c r="D147" s="88"/>
      <c r="E147" s="88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</row>
    <row r="148" spans="1:122" ht="18">
      <c r="A148" s="88"/>
      <c r="B148" s="88"/>
      <c r="C148" s="88"/>
      <c r="D148" s="88"/>
      <c r="E148" s="88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</row>
    <row r="149" spans="1:122" ht="18">
      <c r="A149" s="88"/>
      <c r="B149" s="88"/>
      <c r="C149" s="88"/>
      <c r="D149" s="88"/>
      <c r="E149" s="88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</row>
    <row r="150" spans="1:122" ht="18">
      <c r="A150" s="88"/>
      <c r="B150" s="88"/>
      <c r="C150" s="88"/>
      <c r="D150" s="88"/>
      <c r="E150" s="88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</row>
    <row r="151" spans="1:122" ht="18">
      <c r="A151" s="88"/>
      <c r="B151" s="88"/>
      <c r="C151" s="88"/>
      <c r="D151" s="88"/>
      <c r="E151" s="88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</row>
    <row r="152" spans="1:122" ht="18">
      <c r="A152" s="88"/>
      <c r="B152" s="88"/>
      <c r="C152" s="88"/>
      <c r="D152" s="88"/>
      <c r="E152" s="88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</row>
    <row r="153" spans="1:122" ht="18">
      <c r="A153" s="88"/>
      <c r="B153" s="88"/>
      <c r="C153" s="88"/>
      <c r="D153" s="88"/>
      <c r="E153" s="88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</row>
    <row r="154" spans="1:122" ht="18">
      <c r="A154" s="88"/>
      <c r="B154" s="88"/>
      <c r="C154" s="88"/>
      <c r="D154" s="88"/>
      <c r="E154" s="88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</row>
    <row r="155" spans="1:122" ht="18">
      <c r="A155" s="88"/>
      <c r="B155" s="88"/>
      <c r="C155" s="88"/>
      <c r="D155" s="88"/>
      <c r="E155" s="88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</row>
    <row r="156" spans="1:122" ht="18">
      <c r="A156" s="88"/>
      <c r="B156" s="88"/>
      <c r="C156" s="88"/>
      <c r="D156" s="88"/>
      <c r="E156" s="88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</row>
    <row r="157" spans="1:122" ht="18">
      <c r="A157" s="88"/>
      <c r="B157" s="88"/>
      <c r="C157" s="88"/>
      <c r="D157" s="88"/>
      <c r="E157" s="88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</row>
    <row r="158" spans="1:122" ht="18">
      <c r="A158" s="88"/>
      <c r="B158" s="88"/>
      <c r="C158" s="88"/>
      <c r="D158" s="88"/>
      <c r="E158" s="88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</row>
    <row r="159" spans="1:122" ht="18">
      <c r="A159" s="88"/>
      <c r="B159" s="88"/>
      <c r="C159" s="88"/>
      <c r="D159" s="88"/>
      <c r="E159" s="88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</row>
    <row r="160" spans="1:122" ht="18">
      <c r="A160" s="88"/>
      <c r="B160" s="88"/>
      <c r="C160" s="88"/>
      <c r="D160" s="88"/>
      <c r="E160" s="88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</row>
    <row r="161" spans="1:122" ht="18">
      <c r="A161" s="88"/>
      <c r="B161" s="88"/>
      <c r="C161" s="88"/>
      <c r="D161" s="88"/>
      <c r="E161" s="88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</row>
    <row r="162" spans="1:122" ht="18">
      <c r="A162" s="88"/>
      <c r="B162" s="88"/>
      <c r="C162" s="88"/>
      <c r="D162" s="88"/>
      <c r="E162" s="88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</row>
    <row r="163" spans="1:122" ht="18">
      <c r="A163" s="88"/>
      <c r="B163" s="88"/>
      <c r="C163" s="88"/>
      <c r="D163" s="88"/>
      <c r="E163" s="88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</row>
    <row r="164" spans="1:122" ht="18">
      <c r="A164" s="88"/>
      <c r="B164" s="88"/>
      <c r="C164" s="88"/>
      <c r="D164" s="88"/>
      <c r="E164" s="88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</row>
    <row r="165" spans="1:122" ht="18">
      <c r="A165" s="88"/>
      <c r="B165" s="88"/>
      <c r="C165" s="88"/>
      <c r="D165" s="88"/>
      <c r="E165" s="88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</row>
    <row r="166" spans="1:122" ht="18">
      <c r="A166" s="88"/>
      <c r="B166" s="88"/>
      <c r="C166" s="88"/>
      <c r="D166" s="88"/>
      <c r="E166" s="88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</row>
    <row r="167" spans="1:122" ht="18">
      <c r="A167" s="88"/>
      <c r="B167" s="88"/>
      <c r="C167" s="88"/>
      <c r="D167" s="88"/>
      <c r="E167" s="88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</row>
    <row r="168" spans="1:122" ht="18">
      <c r="A168" s="88"/>
      <c r="B168" s="88"/>
      <c r="C168" s="88"/>
      <c r="D168" s="88"/>
      <c r="E168" s="88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</row>
    <row r="169" spans="1:122" ht="18">
      <c r="A169" s="88"/>
      <c r="B169" s="88"/>
      <c r="C169" s="88"/>
      <c r="D169" s="88"/>
      <c r="E169" s="88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</row>
    <row r="170" spans="1:122" ht="18">
      <c r="A170" s="88"/>
      <c r="B170" s="88"/>
      <c r="C170" s="88"/>
      <c r="D170" s="88"/>
      <c r="E170" s="88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</row>
    <row r="171" spans="1:122" ht="18">
      <c r="A171" s="88"/>
      <c r="B171" s="88"/>
      <c r="C171" s="88"/>
      <c r="D171" s="88"/>
      <c r="E171" s="88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</row>
    <row r="172" spans="1:122" ht="18">
      <c r="A172" s="88"/>
      <c r="B172" s="88"/>
      <c r="C172" s="88"/>
      <c r="D172" s="88"/>
      <c r="E172" s="88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</row>
    <row r="173" spans="1:122" ht="18">
      <c r="A173" s="88"/>
      <c r="B173" s="88"/>
      <c r="C173" s="88"/>
      <c r="D173" s="88"/>
      <c r="E173" s="88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</row>
    <row r="174" spans="1:122" ht="18">
      <c r="A174" s="88"/>
      <c r="B174" s="88"/>
      <c r="C174" s="88"/>
      <c r="D174" s="88"/>
      <c r="E174" s="88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</row>
    <row r="175" spans="1:122" ht="18">
      <c r="A175" s="88"/>
      <c r="B175" s="88"/>
      <c r="C175" s="88"/>
      <c r="D175" s="88"/>
      <c r="E175" s="88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</row>
    <row r="176" spans="1:122" ht="18">
      <c r="A176" s="88"/>
      <c r="B176" s="88"/>
      <c r="C176" s="88"/>
      <c r="D176" s="88"/>
      <c r="E176" s="88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</row>
    <row r="177" spans="1:122" ht="18">
      <c r="A177" s="88"/>
      <c r="B177" s="88"/>
      <c r="C177" s="88"/>
      <c r="D177" s="88"/>
      <c r="E177" s="88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</row>
    <row r="178" spans="1:122" ht="18">
      <c r="A178" s="88"/>
      <c r="B178" s="88"/>
      <c r="C178" s="88"/>
      <c r="D178" s="88"/>
      <c r="E178" s="88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</row>
    <row r="179" spans="1:122" ht="18">
      <c r="A179" s="88"/>
      <c r="B179" s="88"/>
      <c r="C179" s="88"/>
      <c r="D179" s="88"/>
      <c r="E179" s="88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</row>
    <row r="180" spans="1:122" ht="18">
      <c r="A180" s="88"/>
      <c r="B180" s="88"/>
      <c r="C180" s="88"/>
      <c r="D180" s="88"/>
      <c r="E180" s="88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</row>
    <row r="181" spans="1:122" ht="18">
      <c r="A181" s="88"/>
      <c r="B181" s="88"/>
      <c r="C181" s="88"/>
      <c r="D181" s="88"/>
      <c r="E181" s="88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</row>
    <row r="182" spans="1:122" ht="18">
      <c r="A182" s="88"/>
      <c r="B182" s="88"/>
      <c r="C182" s="88"/>
      <c r="D182" s="88"/>
      <c r="E182" s="88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</row>
    <row r="183" spans="1:122" ht="18">
      <c r="A183" s="88"/>
      <c r="B183" s="88"/>
      <c r="C183" s="88"/>
      <c r="D183" s="88"/>
      <c r="E183" s="88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</row>
    <row r="184" spans="1:122" ht="18">
      <c r="A184" s="88"/>
      <c r="B184" s="88"/>
      <c r="C184" s="88"/>
      <c r="D184" s="88"/>
      <c r="E184" s="88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</row>
    <row r="185" spans="1:122" ht="18">
      <c r="A185" s="88"/>
      <c r="B185" s="88"/>
      <c r="C185" s="88"/>
      <c r="D185" s="88"/>
      <c r="E185" s="88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</row>
    <row r="186" spans="1:122" ht="18">
      <c r="A186" s="88"/>
      <c r="B186" s="88"/>
      <c r="C186" s="88"/>
      <c r="D186" s="88"/>
      <c r="E186" s="88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</row>
    <row r="187" spans="1:122" ht="18">
      <c r="A187" s="88"/>
      <c r="B187" s="88"/>
      <c r="C187" s="88"/>
      <c r="D187" s="88"/>
      <c r="E187" s="88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</row>
    <row r="188" spans="1:122" ht="18">
      <c r="A188" s="88"/>
      <c r="B188" s="88"/>
      <c r="C188" s="88"/>
      <c r="D188" s="88"/>
      <c r="E188" s="88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</row>
    <row r="189" spans="1:122" ht="18">
      <c r="A189" s="88"/>
      <c r="B189" s="88"/>
      <c r="C189" s="88"/>
      <c r="D189" s="88"/>
      <c r="E189" s="88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</row>
    <row r="190" spans="1:122" ht="18">
      <c r="A190" s="88"/>
      <c r="B190" s="88"/>
      <c r="C190" s="88"/>
      <c r="D190" s="88"/>
      <c r="E190" s="88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</row>
    <row r="191" spans="1:122" ht="18">
      <c r="A191" s="88"/>
      <c r="B191" s="88"/>
      <c r="C191" s="88"/>
      <c r="D191" s="88"/>
      <c r="E191" s="88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</row>
    <row r="192" spans="1:122" ht="18">
      <c r="A192" s="88"/>
      <c r="B192" s="88"/>
      <c r="C192" s="88"/>
      <c r="D192" s="88"/>
      <c r="E192" s="88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</row>
    <row r="193" spans="1:122" ht="18">
      <c r="A193" s="88"/>
      <c r="B193" s="88"/>
      <c r="C193" s="88"/>
      <c r="D193" s="88"/>
      <c r="E193" s="88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</row>
    <row r="194" spans="1:122" ht="18">
      <c r="A194" s="88"/>
      <c r="B194" s="88"/>
      <c r="C194" s="88"/>
      <c r="D194" s="88"/>
      <c r="E194" s="88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</row>
    <row r="195" spans="1:122" ht="18">
      <c r="A195" s="88"/>
      <c r="B195" s="88"/>
      <c r="C195" s="88"/>
      <c r="D195" s="88"/>
      <c r="E195" s="88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</row>
    <row r="196" spans="1:122" ht="18">
      <c r="A196" s="88"/>
      <c r="B196" s="88"/>
      <c r="C196" s="88"/>
      <c r="D196" s="88"/>
      <c r="E196" s="88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</row>
    <row r="197" spans="1:122" ht="18">
      <c r="A197" s="88"/>
      <c r="B197" s="88"/>
      <c r="C197" s="88"/>
      <c r="D197" s="88"/>
      <c r="E197" s="88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</row>
    <row r="198" spans="1:122" ht="18">
      <c r="A198" s="88"/>
      <c r="B198" s="88"/>
      <c r="C198" s="88"/>
      <c r="D198" s="88"/>
      <c r="E198" s="88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</row>
    <row r="199" spans="1:122" ht="18">
      <c r="A199" s="88"/>
      <c r="B199" s="88"/>
      <c r="C199" s="88"/>
      <c r="D199" s="88"/>
      <c r="E199" s="88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</row>
    <row r="200" spans="1:122" ht="18">
      <c r="A200" s="88"/>
      <c r="B200" s="88"/>
      <c r="C200" s="88"/>
      <c r="D200" s="88"/>
      <c r="E200" s="88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</row>
    <row r="201" spans="1:122" ht="18">
      <c r="A201" s="88"/>
      <c r="B201" s="88"/>
      <c r="C201" s="88"/>
      <c r="D201" s="88"/>
      <c r="E201" s="88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</row>
    <row r="202" spans="1:122" ht="18">
      <c r="A202" s="88"/>
      <c r="B202" s="88"/>
      <c r="C202" s="88"/>
      <c r="D202" s="88"/>
      <c r="E202" s="88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</row>
    <row r="203" spans="1:122" ht="18">
      <c r="A203" s="88"/>
      <c r="B203" s="88"/>
      <c r="C203" s="88"/>
      <c r="D203" s="88"/>
      <c r="E203" s="88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</row>
    <row r="204" spans="1:122" ht="18">
      <c r="A204" s="88"/>
      <c r="B204" s="88"/>
      <c r="C204" s="88"/>
      <c r="D204" s="88"/>
      <c r="E204" s="88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</row>
    <row r="205" spans="1:122" ht="18">
      <c r="A205" s="88"/>
      <c r="B205" s="88"/>
      <c r="C205" s="88"/>
      <c r="D205" s="88"/>
      <c r="E205" s="88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</row>
    <row r="206" spans="1:122" ht="18">
      <c r="A206" s="88"/>
      <c r="B206" s="88"/>
      <c r="C206" s="88"/>
      <c r="D206" s="8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</row>
    <row r="207" spans="1:122" ht="18">
      <c r="A207" s="88"/>
      <c r="B207" s="88"/>
      <c r="C207" s="88"/>
      <c r="D207" s="88"/>
      <c r="E207" s="88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</row>
    <row r="208" spans="1:122" ht="18">
      <c r="A208" s="88"/>
      <c r="B208" s="88"/>
      <c r="C208" s="88"/>
      <c r="D208" s="88"/>
      <c r="E208" s="88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</row>
    <row r="209" spans="1:122" ht="18">
      <c r="A209" s="88"/>
      <c r="B209" s="88"/>
      <c r="C209" s="88"/>
      <c r="D209" s="88"/>
      <c r="E209" s="88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</row>
    <row r="210" spans="1:122" ht="18">
      <c r="A210" s="88"/>
      <c r="B210" s="88"/>
      <c r="C210" s="88"/>
      <c r="D210" s="88"/>
      <c r="E210" s="88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</row>
    <row r="211" spans="1:122" ht="18">
      <c r="A211" s="88"/>
      <c r="B211" s="88"/>
      <c r="C211" s="88"/>
      <c r="D211" s="8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</row>
    <row r="212" spans="1:122" ht="18">
      <c r="A212" s="88"/>
      <c r="B212" s="88"/>
      <c r="C212" s="88"/>
      <c r="D212" s="88"/>
      <c r="E212" s="88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</row>
    <row r="213" spans="1:122" ht="18">
      <c r="A213" s="88"/>
      <c r="B213" s="88"/>
      <c r="C213" s="88"/>
      <c r="D213" s="88"/>
      <c r="E213" s="88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</row>
    <row r="214" spans="1:122" ht="18">
      <c r="A214" s="88"/>
      <c r="B214" s="88"/>
      <c r="C214" s="88"/>
      <c r="D214" s="88"/>
      <c r="E214" s="88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</row>
    <row r="215" spans="1:122" ht="18">
      <c r="A215" s="88"/>
      <c r="B215" s="88"/>
      <c r="C215" s="88"/>
      <c r="D215" s="88"/>
      <c r="E215" s="88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</row>
    <row r="216" spans="1:122" ht="18">
      <c r="A216" s="88"/>
      <c r="B216" s="88"/>
      <c r="C216" s="88"/>
      <c r="D216" s="88"/>
      <c r="E216" s="88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</row>
    <row r="217" spans="1:122" ht="18">
      <c r="A217" s="88"/>
      <c r="B217" s="88"/>
      <c r="C217" s="88"/>
      <c r="D217" s="88"/>
      <c r="E217" s="88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</row>
    <row r="218" spans="1:122" ht="18">
      <c r="A218" s="88"/>
      <c r="B218" s="88"/>
      <c r="C218" s="88"/>
      <c r="D218" s="88"/>
      <c r="E218" s="88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</row>
    <row r="219" spans="1:122" ht="18">
      <c r="A219" s="88"/>
      <c r="B219" s="88"/>
      <c r="C219" s="88"/>
      <c r="D219" s="88"/>
      <c r="E219" s="88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</row>
    <row r="220" spans="1:122" ht="18">
      <c r="A220" s="88"/>
      <c r="B220" s="88"/>
      <c r="C220" s="88"/>
      <c r="D220" s="88"/>
      <c r="E220" s="88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</row>
    <row r="221" spans="1:122" ht="18">
      <c r="A221" s="88"/>
      <c r="B221" s="88"/>
      <c r="C221" s="88"/>
      <c r="D221" s="88"/>
      <c r="E221" s="88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</row>
    <row r="222" spans="1:122" ht="18">
      <c r="A222" s="88"/>
      <c r="B222" s="88"/>
      <c r="C222" s="88"/>
      <c r="D222" s="88"/>
      <c r="E222" s="88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</row>
    <row r="223" spans="1:122" ht="18">
      <c r="A223" s="88"/>
      <c r="B223" s="88"/>
      <c r="C223" s="88"/>
      <c r="D223" s="88"/>
      <c r="E223" s="88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</row>
    <row r="224" spans="1:122" ht="18">
      <c r="A224" s="88"/>
      <c r="B224" s="88"/>
      <c r="C224" s="88"/>
      <c r="D224" s="88"/>
      <c r="E224" s="88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</row>
    <row r="225" spans="1:122" ht="18">
      <c r="A225" s="88"/>
      <c r="B225" s="88"/>
      <c r="C225" s="88"/>
      <c r="D225" s="88"/>
      <c r="E225" s="88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</row>
    <row r="226" spans="1:122" ht="18">
      <c r="A226" s="88"/>
      <c r="B226" s="88"/>
      <c r="C226" s="88"/>
      <c r="D226" s="88"/>
      <c r="E226" s="88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</row>
    <row r="227" spans="1:122" ht="18">
      <c r="A227" s="88"/>
      <c r="B227" s="88"/>
      <c r="C227" s="88"/>
      <c r="D227" s="88"/>
      <c r="E227" s="88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</row>
    <row r="228" spans="1:122" ht="18">
      <c r="A228" s="88"/>
      <c r="B228" s="88"/>
      <c r="C228" s="88"/>
      <c r="D228" s="88"/>
      <c r="E228" s="88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</row>
    <row r="229" spans="1:122" ht="18">
      <c r="A229" s="88"/>
      <c r="B229" s="88"/>
      <c r="C229" s="88"/>
      <c r="D229" s="88"/>
      <c r="E229" s="88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</row>
    <row r="230" spans="1:122" ht="18">
      <c r="A230" s="88"/>
      <c r="B230" s="88"/>
      <c r="C230" s="88"/>
      <c r="D230" s="88"/>
      <c r="E230" s="88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</row>
    <row r="231" spans="1:122" ht="18">
      <c r="A231" s="88"/>
      <c r="B231" s="88"/>
      <c r="C231" s="88"/>
      <c r="D231" s="88"/>
      <c r="E231" s="88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</row>
    <row r="232" spans="1:122" ht="18">
      <c r="A232" s="88"/>
      <c r="B232" s="88"/>
      <c r="C232" s="88"/>
      <c r="D232" s="88"/>
      <c r="E232" s="88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</row>
    <row r="233" spans="1:122" ht="18">
      <c r="A233" s="88"/>
      <c r="B233" s="88"/>
      <c r="C233" s="88"/>
      <c r="D233" s="88"/>
      <c r="E233" s="88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</row>
    <row r="234" spans="1:122" ht="18">
      <c r="A234" s="88"/>
      <c r="B234" s="88"/>
      <c r="C234" s="88"/>
      <c r="D234" s="88"/>
      <c r="E234" s="88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</row>
    <row r="235" spans="1:122" ht="18">
      <c r="A235" s="88"/>
      <c r="B235" s="88"/>
      <c r="C235" s="88"/>
      <c r="D235" s="88"/>
      <c r="E235" s="88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</row>
    <row r="236" spans="1:122" ht="18">
      <c r="A236" s="88"/>
      <c r="B236" s="88"/>
      <c r="C236" s="88"/>
      <c r="D236" s="88"/>
      <c r="E236" s="88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</row>
    <row r="237" spans="1:122" ht="18">
      <c r="A237" s="88"/>
      <c r="B237" s="88"/>
      <c r="C237" s="88"/>
      <c r="D237" s="88"/>
      <c r="E237" s="88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</row>
    <row r="238" spans="1:122" ht="18">
      <c r="A238" s="88"/>
      <c r="B238" s="88"/>
      <c r="C238" s="88"/>
      <c r="D238" s="88"/>
      <c r="E238" s="88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</row>
    <row r="239" spans="1:122" ht="18">
      <c r="A239" s="88"/>
      <c r="B239" s="88"/>
      <c r="C239" s="88"/>
      <c r="D239" s="88"/>
      <c r="E239" s="88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</row>
    <row r="240" spans="1:122" ht="18">
      <c r="A240" s="88"/>
      <c r="B240" s="88"/>
      <c r="C240" s="88"/>
      <c r="D240" s="88"/>
      <c r="E240" s="88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</row>
    <row r="241" spans="1:122" ht="18">
      <c r="A241" s="88"/>
      <c r="B241" s="88"/>
      <c r="C241" s="88"/>
      <c r="D241" s="88"/>
      <c r="E241" s="88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</row>
    <row r="242" spans="1:122" ht="18">
      <c r="A242" s="88"/>
      <c r="B242" s="88"/>
      <c r="C242" s="88"/>
      <c r="D242" s="88"/>
      <c r="E242" s="88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</row>
    <row r="243" spans="1:122" ht="18">
      <c r="A243" s="88"/>
      <c r="B243" s="88"/>
      <c r="C243" s="88"/>
      <c r="D243" s="88"/>
      <c r="E243" s="88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</row>
    <row r="244" spans="1:122" ht="18">
      <c r="A244" s="88"/>
      <c r="B244" s="88"/>
      <c r="C244" s="88"/>
      <c r="D244" s="88"/>
      <c r="E244" s="88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</row>
    <row r="245" spans="1:122" ht="18">
      <c r="A245" s="88"/>
      <c r="B245" s="88"/>
      <c r="C245" s="88"/>
      <c r="D245" s="88"/>
      <c r="E245" s="88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</row>
    <row r="246" spans="1:122" ht="18">
      <c r="A246" s="88"/>
      <c r="B246" s="88"/>
      <c r="C246" s="88"/>
      <c r="D246" s="88"/>
      <c r="E246" s="88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</row>
    <row r="247" spans="1:122" ht="18">
      <c r="A247" s="88"/>
      <c r="B247" s="88"/>
      <c r="C247" s="88"/>
      <c r="D247" s="88"/>
      <c r="E247" s="88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</row>
    <row r="248" spans="1:122" ht="18">
      <c r="A248" s="88"/>
      <c r="B248" s="88"/>
      <c r="C248" s="88"/>
      <c r="D248" s="88"/>
      <c r="E248" s="88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</row>
    <row r="249" spans="1:122" ht="18">
      <c r="A249" s="88"/>
      <c r="B249" s="88"/>
      <c r="C249" s="88"/>
      <c r="D249" s="88"/>
      <c r="E249" s="88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</row>
    <row r="250" spans="1:122" ht="18">
      <c r="A250" s="88"/>
      <c r="B250" s="88"/>
      <c r="C250" s="88"/>
      <c r="D250" s="88"/>
      <c r="E250" s="88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</row>
    <row r="251" spans="1:122" ht="18">
      <c r="A251" s="88"/>
      <c r="B251" s="88"/>
      <c r="C251" s="88"/>
      <c r="D251" s="88"/>
      <c r="E251" s="88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</row>
    <row r="252" spans="1:122" ht="18">
      <c r="A252" s="88"/>
      <c r="B252" s="88"/>
      <c r="C252" s="88"/>
      <c r="D252" s="88"/>
      <c r="E252" s="88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</row>
    <row r="253" spans="1:122" ht="18">
      <c r="A253" s="88"/>
      <c r="B253" s="88"/>
      <c r="C253" s="88"/>
      <c r="D253" s="88"/>
      <c r="E253" s="88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</row>
    <row r="254" spans="1:122" ht="18">
      <c r="A254" s="88"/>
      <c r="B254" s="88"/>
      <c r="C254" s="88"/>
      <c r="D254" s="88"/>
      <c r="E254" s="88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</row>
    <row r="255" spans="1:122" ht="18">
      <c r="A255" s="88"/>
      <c r="B255" s="88"/>
      <c r="C255" s="88"/>
      <c r="D255" s="88"/>
      <c r="E255" s="88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</row>
    <row r="256" spans="1:122" ht="18">
      <c r="A256" s="88"/>
      <c r="B256" s="88"/>
      <c r="C256" s="88"/>
      <c r="D256" s="88"/>
      <c r="E256" s="88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</row>
    <row r="257" spans="1:122" ht="18">
      <c r="A257" s="88"/>
      <c r="B257" s="88"/>
      <c r="C257" s="88"/>
      <c r="D257" s="88"/>
      <c r="E257" s="88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</row>
    <row r="258" spans="1:122" ht="18">
      <c r="A258" s="88"/>
      <c r="B258" s="88"/>
      <c r="C258" s="88"/>
      <c r="D258" s="88"/>
      <c r="E258" s="88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</row>
    <row r="259" spans="1:122" ht="18">
      <c r="A259" s="88"/>
      <c r="B259" s="88"/>
      <c r="C259" s="88"/>
      <c r="D259" s="88"/>
      <c r="E259" s="88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</row>
    <row r="260" spans="1:122" ht="18">
      <c r="A260" s="88"/>
      <c r="B260" s="88"/>
      <c r="C260" s="88"/>
      <c r="D260" s="88"/>
      <c r="E260" s="88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</row>
    <row r="261" spans="1:122" ht="18">
      <c r="A261" s="88"/>
      <c r="B261" s="88"/>
      <c r="C261" s="88"/>
      <c r="D261" s="88"/>
      <c r="E261" s="88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</row>
    <row r="262" spans="1:122" ht="18">
      <c r="A262" s="88"/>
      <c r="B262" s="88"/>
      <c r="C262" s="88"/>
      <c r="D262" s="88"/>
      <c r="E262" s="88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</row>
    <row r="263" spans="1:122" ht="18">
      <c r="A263" s="88"/>
      <c r="B263" s="88"/>
      <c r="C263" s="88"/>
      <c r="D263" s="88"/>
      <c r="E263" s="88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</row>
    <row r="264" spans="1:122" ht="18">
      <c r="A264" s="88"/>
      <c r="B264" s="88"/>
      <c r="C264" s="88"/>
      <c r="D264" s="88"/>
      <c r="E264" s="88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</row>
    <row r="265" spans="1:122" ht="18">
      <c r="A265" s="88"/>
      <c r="B265" s="88"/>
      <c r="C265" s="88"/>
      <c r="D265" s="88"/>
      <c r="E265" s="88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</row>
    <row r="266" spans="1:122" ht="18">
      <c r="A266" s="88"/>
      <c r="B266" s="88"/>
      <c r="C266" s="88"/>
      <c r="D266" s="88"/>
      <c r="E266" s="88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</row>
    <row r="267" spans="1:122" ht="18">
      <c r="A267" s="88"/>
      <c r="B267" s="88"/>
      <c r="C267" s="88"/>
      <c r="D267" s="88"/>
      <c r="E267" s="88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</row>
    <row r="268" spans="1:122" ht="18">
      <c r="A268" s="88"/>
      <c r="B268" s="88"/>
      <c r="C268" s="88"/>
      <c r="D268" s="88"/>
      <c r="E268" s="88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</row>
    <row r="269" spans="1:122" ht="18">
      <c r="A269" s="88"/>
      <c r="B269" s="88"/>
      <c r="C269" s="88"/>
      <c r="D269" s="88"/>
      <c r="E269" s="88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</row>
    <row r="270" spans="1:122" ht="18">
      <c r="A270" s="88"/>
      <c r="B270" s="88"/>
      <c r="C270" s="88"/>
      <c r="D270" s="88"/>
      <c r="E270" s="88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</row>
    <row r="271" spans="1:122" ht="18">
      <c r="A271" s="88"/>
      <c r="B271" s="88"/>
      <c r="C271" s="88"/>
      <c r="D271" s="88"/>
      <c r="E271" s="88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</row>
    <row r="272" spans="1:122" ht="18">
      <c r="A272" s="88"/>
      <c r="B272" s="88"/>
      <c r="C272" s="88"/>
      <c r="D272" s="88"/>
      <c r="E272" s="88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</row>
    <row r="273" spans="1:122" ht="18">
      <c r="A273" s="88"/>
      <c r="B273" s="88"/>
      <c r="C273" s="88"/>
      <c r="D273" s="88"/>
      <c r="E273" s="88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</row>
    <row r="274" spans="1:122" ht="18">
      <c r="A274" s="88"/>
      <c r="B274" s="88"/>
      <c r="C274" s="88"/>
      <c r="D274" s="88"/>
      <c r="E274" s="88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</row>
    <row r="275" spans="1:122" ht="18">
      <c r="A275" s="88"/>
      <c r="B275" s="88"/>
      <c r="C275" s="88"/>
      <c r="D275" s="88"/>
      <c r="E275" s="88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</row>
    <row r="276" spans="1:122" ht="18">
      <c r="A276" s="88"/>
      <c r="B276" s="88"/>
      <c r="C276" s="88"/>
      <c r="D276" s="88"/>
      <c r="E276" s="88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</row>
    <row r="277" spans="1:122" ht="18">
      <c r="A277" s="88"/>
      <c r="B277" s="88"/>
      <c r="C277" s="88"/>
      <c r="D277" s="88"/>
      <c r="E277" s="88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</row>
    <row r="278" spans="1:122" ht="18">
      <c r="A278" s="88"/>
      <c r="B278" s="88"/>
      <c r="C278" s="88"/>
      <c r="D278" s="88"/>
      <c r="E278" s="88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</row>
    <row r="279" spans="1:122" ht="18">
      <c r="A279" s="88"/>
      <c r="B279" s="88"/>
      <c r="C279" s="88"/>
      <c r="D279" s="88"/>
      <c r="E279" s="88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</row>
    <row r="280" spans="1:122" ht="18">
      <c r="A280" s="88"/>
      <c r="B280" s="88"/>
      <c r="C280" s="88"/>
      <c r="D280" s="88"/>
      <c r="E280" s="88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</row>
    <row r="281" spans="1:122" ht="18">
      <c r="A281" s="88"/>
      <c r="B281" s="88"/>
      <c r="C281" s="88"/>
      <c r="D281" s="88"/>
      <c r="E281" s="88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</row>
    <row r="282" spans="1:122" ht="18">
      <c r="A282" s="88"/>
      <c r="B282" s="88"/>
      <c r="C282" s="88"/>
      <c r="D282" s="88"/>
      <c r="E282" s="88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</row>
    <row r="283" spans="1:122" ht="18">
      <c r="A283" s="88"/>
      <c r="B283" s="88"/>
      <c r="C283" s="88"/>
      <c r="D283" s="88"/>
      <c r="E283" s="88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</row>
    <row r="284" spans="1:122" ht="18">
      <c r="A284" s="88"/>
      <c r="B284" s="88"/>
      <c r="C284" s="88"/>
      <c r="D284" s="88"/>
      <c r="E284" s="88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</row>
    <row r="285" spans="1:122" ht="18">
      <c r="A285" s="88"/>
      <c r="B285" s="88"/>
      <c r="C285" s="88"/>
      <c r="D285" s="88"/>
      <c r="E285" s="88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</row>
    <row r="286" spans="1:122" ht="18">
      <c r="A286" s="88"/>
      <c r="B286" s="88"/>
      <c r="C286" s="88"/>
      <c r="D286" s="88"/>
      <c r="E286" s="88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</row>
    <row r="287" spans="1:122" ht="18">
      <c r="A287" s="88"/>
      <c r="B287" s="88"/>
      <c r="C287" s="88"/>
      <c r="D287" s="88"/>
      <c r="E287" s="88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</row>
    <row r="288" spans="1:122" ht="18">
      <c r="A288" s="88"/>
      <c r="B288" s="88"/>
      <c r="C288" s="88"/>
      <c r="D288" s="88"/>
      <c r="E288" s="88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</row>
    <row r="289" spans="1:122" ht="18">
      <c r="A289" s="88"/>
      <c r="B289" s="88"/>
      <c r="C289" s="88"/>
      <c r="D289" s="88"/>
      <c r="E289" s="88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</row>
    <row r="290" spans="1:122" ht="18">
      <c r="A290" s="88"/>
      <c r="B290" s="88"/>
      <c r="C290" s="88"/>
      <c r="D290" s="88"/>
      <c r="E290" s="88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</row>
    <row r="291" spans="1:122" ht="18">
      <c r="A291" s="88"/>
      <c r="B291" s="88"/>
      <c r="C291" s="88"/>
      <c r="D291" s="88"/>
      <c r="E291" s="88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</row>
    <row r="292" spans="1:122" ht="18">
      <c r="A292" s="88"/>
      <c r="B292" s="88"/>
      <c r="C292" s="88"/>
      <c r="D292" s="88"/>
      <c r="E292" s="88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</row>
    <row r="293" spans="1:122" ht="18">
      <c r="A293" s="88"/>
      <c r="B293" s="88"/>
      <c r="C293" s="88"/>
      <c r="D293" s="88"/>
      <c r="E293" s="88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</row>
    <row r="294" spans="1:122" ht="18">
      <c r="A294" s="88"/>
      <c r="B294" s="88"/>
      <c r="C294" s="88"/>
      <c r="D294" s="88"/>
      <c r="E294" s="88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</row>
    <row r="295" spans="1:122" ht="18">
      <c r="A295" s="88"/>
      <c r="B295" s="88"/>
      <c r="C295" s="88"/>
      <c r="D295" s="88"/>
      <c r="E295" s="88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</row>
    <row r="296" spans="1:122" ht="18">
      <c r="A296" s="88"/>
      <c r="B296" s="88"/>
      <c r="C296" s="88"/>
      <c r="D296" s="88"/>
      <c r="E296" s="88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</row>
    <row r="297" spans="1:122" ht="18">
      <c r="A297" s="88"/>
      <c r="B297" s="88"/>
      <c r="C297" s="88"/>
      <c r="D297" s="88"/>
      <c r="E297" s="88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</row>
    <row r="298" spans="1:122" ht="18">
      <c r="A298" s="88"/>
      <c r="B298" s="88"/>
      <c r="C298" s="88"/>
      <c r="D298" s="88"/>
      <c r="E298" s="88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</row>
    <row r="299" spans="1:122" ht="18">
      <c r="A299" s="88"/>
      <c r="B299" s="88"/>
      <c r="C299" s="88"/>
      <c r="D299" s="88"/>
      <c r="E299" s="88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</row>
    <row r="300" spans="1:122" ht="18">
      <c r="A300" s="88"/>
      <c r="B300" s="88"/>
      <c r="C300" s="88"/>
      <c r="D300" s="88"/>
      <c r="E300" s="88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</row>
    <row r="301" spans="1:122" ht="18">
      <c r="A301" s="88"/>
      <c r="B301" s="88"/>
      <c r="C301" s="88"/>
      <c r="D301" s="88"/>
      <c r="E301" s="88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</row>
    <row r="302" spans="1:122" ht="18">
      <c r="A302" s="88"/>
      <c r="B302" s="88"/>
      <c r="C302" s="88"/>
      <c r="D302" s="88"/>
      <c r="E302" s="88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</row>
    <row r="303" spans="1:122" ht="18">
      <c r="A303" s="88"/>
      <c r="B303" s="88"/>
      <c r="C303" s="88"/>
      <c r="D303" s="88"/>
      <c r="E303" s="88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</row>
    <row r="304" spans="1:122" ht="18">
      <c r="A304" s="88"/>
      <c r="B304" s="88"/>
      <c r="C304" s="88"/>
      <c r="D304" s="88"/>
      <c r="E304" s="88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</row>
    <row r="305" spans="1:122" ht="18">
      <c r="A305" s="88"/>
      <c r="B305" s="88"/>
      <c r="C305" s="88"/>
      <c r="D305" s="88"/>
      <c r="E305" s="88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</row>
    <row r="306" spans="1:122" ht="18">
      <c r="A306" s="88"/>
      <c r="B306" s="88"/>
      <c r="C306" s="88"/>
      <c r="D306" s="88"/>
      <c r="E306" s="88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</row>
    <row r="307" spans="1:122" ht="18">
      <c r="A307" s="88"/>
      <c r="B307" s="88"/>
      <c r="C307" s="88"/>
      <c r="D307" s="88"/>
      <c r="E307" s="88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</row>
    <row r="308" spans="1:122" ht="18">
      <c r="A308" s="88"/>
      <c r="B308" s="88"/>
      <c r="C308" s="88"/>
      <c r="D308" s="88"/>
      <c r="E308" s="88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</row>
    <row r="309" spans="1:122" ht="18">
      <c r="A309" s="88"/>
      <c r="B309" s="88"/>
      <c r="C309" s="88"/>
      <c r="D309" s="88"/>
      <c r="E309" s="88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</row>
    <row r="310" spans="1:122" ht="18">
      <c r="A310" s="88"/>
      <c r="B310" s="88"/>
      <c r="C310" s="88"/>
      <c r="D310" s="88"/>
      <c r="E310" s="88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</row>
    <row r="311" spans="1:122" ht="18">
      <c r="A311" s="88"/>
      <c r="B311" s="88"/>
      <c r="C311" s="88"/>
      <c r="D311" s="88"/>
      <c r="E311" s="88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</row>
    <row r="312" spans="1:122" ht="18">
      <c r="A312" s="88"/>
      <c r="B312" s="88"/>
      <c r="C312" s="88"/>
      <c r="D312" s="88"/>
      <c r="E312" s="88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</row>
    <row r="313" spans="1:122" ht="18">
      <c r="A313" s="88"/>
      <c r="B313" s="88"/>
      <c r="C313" s="88"/>
      <c r="D313" s="88"/>
      <c r="E313" s="88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</row>
    <row r="314" spans="1:122" ht="18">
      <c r="A314" s="88"/>
      <c r="B314" s="88"/>
      <c r="C314" s="88"/>
      <c r="D314" s="88"/>
      <c r="E314" s="88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</row>
    <row r="315" spans="1:122" ht="18">
      <c r="A315" s="88"/>
      <c r="B315" s="88"/>
      <c r="C315" s="88"/>
      <c r="D315" s="88"/>
      <c r="E315" s="88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</row>
    <row r="316" spans="1:122" ht="18">
      <c r="A316" s="88"/>
      <c r="B316" s="88"/>
      <c r="C316" s="88"/>
      <c r="D316" s="88"/>
      <c r="E316" s="88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</row>
    <row r="317" spans="1:122" ht="18">
      <c r="A317" s="88"/>
      <c r="B317" s="88"/>
      <c r="C317" s="88"/>
      <c r="D317" s="88"/>
      <c r="E317" s="88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</row>
    <row r="318" spans="1:122" ht="18">
      <c r="A318" s="88"/>
      <c r="B318" s="88"/>
      <c r="C318" s="88"/>
      <c r="D318" s="88"/>
      <c r="E318" s="88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</row>
    <row r="319" spans="1:122" ht="18">
      <c r="A319" s="88"/>
      <c r="B319" s="88"/>
      <c r="C319" s="88"/>
      <c r="D319" s="88"/>
      <c r="E319" s="88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</row>
    <row r="320" spans="1:122" ht="18">
      <c r="A320" s="88"/>
      <c r="B320" s="88"/>
      <c r="C320" s="88"/>
      <c r="D320" s="88"/>
      <c r="E320" s="88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</row>
    <row r="321" spans="1:122" ht="18">
      <c r="A321" s="88"/>
      <c r="B321" s="88"/>
      <c r="C321" s="88"/>
      <c r="D321" s="88"/>
      <c r="E321" s="88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</row>
    <row r="322" spans="1:122" ht="18">
      <c r="A322" s="88"/>
      <c r="B322" s="88"/>
      <c r="C322" s="88"/>
      <c r="D322" s="88"/>
      <c r="E322" s="88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</row>
    <row r="323" spans="1:122" ht="18">
      <c r="A323" s="88"/>
      <c r="B323" s="88"/>
      <c r="C323" s="88"/>
      <c r="D323" s="88"/>
      <c r="E323" s="88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</row>
    <row r="324" spans="1:122" ht="18">
      <c r="A324" s="88"/>
      <c r="B324" s="88"/>
      <c r="C324" s="88"/>
      <c r="D324" s="88"/>
      <c r="E324" s="88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</row>
    <row r="325" spans="1:122" ht="18">
      <c r="A325" s="88"/>
      <c r="B325" s="88"/>
      <c r="C325" s="88"/>
      <c r="D325" s="88"/>
      <c r="E325" s="88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</row>
    <row r="326" spans="1:122" ht="18">
      <c r="A326" s="88"/>
      <c r="B326" s="88"/>
      <c r="C326" s="88"/>
      <c r="D326" s="88"/>
      <c r="E326" s="88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</row>
    <row r="327" spans="1:122" ht="18">
      <c r="A327" s="88"/>
      <c r="B327" s="88"/>
      <c r="C327" s="88"/>
      <c r="D327" s="88"/>
      <c r="E327" s="88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</row>
    <row r="328" spans="1:122" ht="18">
      <c r="A328" s="88"/>
      <c r="B328" s="88"/>
      <c r="C328" s="88"/>
      <c r="D328" s="88"/>
      <c r="E328" s="88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</row>
    <row r="329" spans="1:122" ht="18">
      <c r="A329" s="88"/>
      <c r="B329" s="88"/>
      <c r="C329" s="88"/>
      <c r="D329" s="88"/>
      <c r="E329" s="88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</row>
    <row r="330" spans="1:122" ht="18">
      <c r="A330" s="88"/>
      <c r="B330" s="88"/>
      <c r="C330" s="88"/>
      <c r="D330" s="88"/>
      <c r="E330" s="88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</row>
    <row r="331" spans="1:122" ht="18">
      <c r="A331" s="88"/>
      <c r="B331" s="88"/>
      <c r="C331" s="88"/>
      <c r="D331" s="88"/>
      <c r="E331" s="88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</row>
    <row r="332" spans="1:122" ht="18">
      <c r="A332" s="88"/>
      <c r="B332" s="88"/>
      <c r="C332" s="88"/>
      <c r="D332" s="88"/>
      <c r="E332" s="88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</row>
    <row r="333" spans="1:122" ht="18">
      <c r="A333" s="88"/>
      <c r="B333" s="88"/>
      <c r="C333" s="88"/>
      <c r="D333" s="88"/>
      <c r="E333" s="88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</row>
    <row r="334" spans="1:122" ht="18">
      <c r="A334" s="88"/>
      <c r="B334" s="88"/>
      <c r="C334" s="88"/>
      <c r="D334" s="88"/>
      <c r="E334" s="88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</row>
    <row r="335" spans="1:122" ht="18">
      <c r="A335" s="88"/>
      <c r="B335" s="88"/>
      <c r="C335" s="88"/>
      <c r="D335" s="88"/>
      <c r="E335" s="88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</row>
    <row r="336" spans="1:122" ht="18">
      <c r="A336" s="88"/>
      <c r="B336" s="88"/>
      <c r="C336" s="88"/>
      <c r="D336" s="88"/>
      <c r="E336" s="88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</row>
    <row r="337" spans="1:122" ht="18">
      <c r="A337" s="88"/>
      <c r="B337" s="88"/>
      <c r="C337" s="88"/>
      <c r="D337" s="88"/>
      <c r="E337" s="88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</row>
    <row r="338" spans="1:122" ht="18">
      <c r="A338" s="88"/>
      <c r="B338" s="88"/>
      <c r="C338" s="88"/>
      <c r="D338" s="88"/>
      <c r="E338" s="88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</row>
    <row r="339" spans="1:122" ht="18">
      <c r="A339" s="88"/>
      <c r="B339" s="88"/>
      <c r="C339" s="88"/>
      <c r="D339" s="88"/>
      <c r="E339" s="88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</row>
    <row r="340" spans="1:122" ht="18">
      <c r="A340" s="88"/>
      <c r="B340" s="88"/>
      <c r="C340" s="88"/>
      <c r="D340" s="88"/>
      <c r="E340" s="88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</row>
    <row r="341" spans="1:122" ht="18">
      <c r="A341" s="88"/>
      <c r="B341" s="88"/>
      <c r="C341" s="88"/>
      <c r="D341" s="88"/>
      <c r="E341" s="88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</row>
    <row r="342" spans="1:122" ht="18">
      <c r="A342" s="88"/>
      <c r="B342" s="88"/>
      <c r="C342" s="88"/>
      <c r="D342" s="88"/>
      <c r="E342" s="88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</row>
    <row r="343" spans="1:122" ht="18">
      <c r="A343" s="88"/>
      <c r="B343" s="88"/>
      <c r="C343" s="88"/>
      <c r="D343" s="88"/>
      <c r="E343" s="88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</row>
    <row r="344" spans="1:122" ht="18">
      <c r="A344" s="88"/>
      <c r="B344" s="88"/>
      <c r="C344" s="88"/>
      <c r="D344" s="88"/>
      <c r="E344" s="88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</row>
    <row r="345" spans="1:122" ht="18">
      <c r="A345" s="88"/>
      <c r="B345" s="88"/>
      <c r="C345" s="88"/>
      <c r="D345" s="88"/>
      <c r="E345" s="88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</row>
    <row r="346" spans="1:122" ht="18">
      <c r="A346" s="88"/>
      <c r="B346" s="88"/>
      <c r="C346" s="88"/>
      <c r="D346" s="88"/>
      <c r="E346" s="88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</row>
    <row r="347" spans="1:122" ht="18">
      <c r="A347" s="88"/>
      <c r="B347" s="88"/>
      <c r="C347" s="88"/>
      <c r="D347" s="88"/>
      <c r="E347" s="88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</row>
    <row r="348" spans="1:122" ht="18">
      <c r="A348" s="88"/>
      <c r="B348" s="88"/>
      <c r="C348" s="88"/>
      <c r="D348" s="88"/>
      <c r="E348" s="88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</row>
    <row r="349" spans="1:122" ht="18">
      <c r="A349" s="88"/>
      <c r="B349" s="88"/>
      <c r="C349" s="88"/>
      <c r="D349" s="88"/>
      <c r="E349" s="88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</row>
    <row r="350" spans="1:122" ht="18">
      <c r="A350" s="88"/>
      <c r="B350" s="88"/>
      <c r="C350" s="88"/>
      <c r="D350" s="88"/>
      <c r="E350" s="88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</row>
    <row r="351" spans="1:122" ht="18">
      <c r="A351" s="88"/>
      <c r="B351" s="88"/>
      <c r="C351" s="88"/>
      <c r="D351" s="88"/>
      <c r="E351" s="88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</row>
    <row r="352" spans="1:122" ht="18">
      <c r="A352" s="88"/>
      <c r="B352" s="88"/>
      <c r="C352" s="88"/>
      <c r="D352" s="88"/>
      <c r="E352" s="88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</row>
    <row r="353" spans="1:122" ht="18">
      <c r="A353" s="88"/>
      <c r="B353" s="88"/>
      <c r="C353" s="88"/>
      <c r="D353" s="88"/>
      <c r="E353" s="88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</row>
    <row r="354" spans="1:122" ht="18">
      <c r="A354" s="88"/>
      <c r="B354" s="88"/>
      <c r="C354" s="88"/>
      <c r="D354" s="88"/>
      <c r="E354" s="88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</row>
    <row r="355" spans="1:122" ht="18">
      <c r="A355" s="88"/>
      <c r="B355" s="88"/>
      <c r="C355" s="88"/>
      <c r="D355" s="88"/>
      <c r="E355" s="88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</row>
    <row r="356" spans="1:122" ht="18">
      <c r="A356" s="88"/>
      <c r="B356" s="88"/>
      <c r="C356" s="88"/>
      <c r="D356" s="88"/>
      <c r="E356" s="88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</row>
    <row r="357" spans="1:122" ht="18">
      <c r="A357" s="88"/>
      <c r="B357" s="88"/>
      <c r="C357" s="88"/>
      <c r="D357" s="88"/>
      <c r="E357" s="88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</row>
    <row r="358" spans="1:122" ht="18">
      <c r="A358" s="64"/>
      <c r="B358" s="64"/>
      <c r="C358" s="64"/>
      <c r="D358" s="64"/>
      <c r="E358" s="64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</row>
    <row r="359" spans="1:122" ht="18">
      <c r="A359" s="64"/>
      <c r="B359" s="64"/>
      <c r="C359" s="64"/>
      <c r="D359" s="64"/>
      <c r="E359" s="64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</row>
    <row r="360" spans="1:122" ht="18">
      <c r="A360" s="64"/>
      <c r="B360" s="64"/>
      <c r="C360" s="64"/>
      <c r="D360" s="64"/>
      <c r="E360" s="64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</row>
    <row r="361" spans="1:122" ht="18">
      <c r="A361" s="64"/>
      <c r="B361" s="64"/>
      <c r="C361" s="64"/>
      <c r="D361" s="64"/>
      <c r="E361" s="64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</row>
    <row r="362" spans="1:122" ht="18">
      <c r="A362" s="64"/>
      <c r="B362" s="64"/>
      <c r="C362" s="64"/>
      <c r="D362" s="64"/>
      <c r="E362" s="64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</row>
    <row r="363" spans="1:122" ht="18">
      <c r="A363" s="64"/>
      <c r="B363" s="64"/>
      <c r="C363" s="64"/>
      <c r="D363" s="64"/>
      <c r="E363" s="64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</row>
    <row r="364" spans="1:122" ht="18">
      <c r="A364" s="64"/>
      <c r="B364" s="64"/>
      <c r="C364" s="64"/>
      <c r="D364" s="64"/>
      <c r="E364" s="64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</row>
    <row r="365" spans="1:122" ht="18">
      <c r="A365" s="64"/>
      <c r="B365" s="64"/>
      <c r="C365" s="64"/>
      <c r="D365" s="64"/>
      <c r="E365" s="64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</row>
    <row r="366" spans="1:122" ht="18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</row>
    <row r="367" spans="1:122" ht="18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</row>
    <row r="368" spans="1:122" ht="18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</row>
    <row r="369" spans="1:122" ht="18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</row>
    <row r="370" spans="1:122" ht="18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</row>
    <row r="371" spans="1:122" ht="18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</row>
    <row r="372" spans="1:122" ht="18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</row>
    <row r="373" spans="1:122" ht="18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</row>
    <row r="374" spans="1:122" ht="18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</row>
    <row r="375" spans="1:122" ht="18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</row>
    <row r="376" spans="1:122" ht="18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</row>
    <row r="377" spans="1:122" ht="18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</row>
    <row r="378" spans="1:122" ht="18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</row>
    <row r="379" spans="1:122" ht="18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</row>
    <row r="380" spans="1:122" ht="18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</row>
    <row r="381" spans="1:122" ht="18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</row>
    <row r="382" spans="1:122" ht="18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</row>
    <row r="383" spans="1:122" ht="18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</row>
    <row r="384" spans="1:122" ht="18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</row>
    <row r="385" spans="1:122" ht="18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</row>
    <row r="386" spans="1:122" ht="18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</row>
    <row r="387" spans="1:122" ht="18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</row>
    <row r="388" spans="1:122" ht="18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</row>
    <row r="389" spans="1:122" ht="18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</row>
    <row r="390" spans="1:122" ht="18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</row>
    <row r="391" spans="1:122" ht="18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</row>
    <row r="392" spans="1:122" ht="18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</row>
    <row r="393" spans="1:122" ht="18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</row>
    <row r="394" spans="1:122" ht="18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</row>
    <row r="395" spans="1:122" ht="18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</row>
    <row r="396" spans="1:122" ht="18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</row>
    <row r="397" spans="1:122" ht="18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</row>
    <row r="398" spans="1:122" ht="18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</row>
    <row r="399" spans="1:122" ht="18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</row>
    <row r="400" spans="1:122" ht="18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</row>
    <row r="401" spans="1:122" ht="18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</row>
    <row r="402" spans="1:122" ht="18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</row>
    <row r="403" spans="1:122" ht="18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</row>
    <row r="404" spans="1:122" ht="18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</row>
    <row r="405" spans="1:122" ht="18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</row>
    <row r="406" spans="1:122" ht="18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</row>
    <row r="407" spans="1:122" ht="18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</row>
    <row r="408" spans="1:122" ht="18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</row>
    <row r="409" spans="1:122" ht="18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</row>
    <row r="410" spans="1:122" ht="18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</row>
    <row r="411" spans="1:122" ht="18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</row>
    <row r="412" spans="1:122" ht="18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</row>
    <row r="413" spans="1:122" ht="18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</row>
    <row r="414" spans="1:122" ht="18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</row>
    <row r="415" spans="1:122" ht="18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</row>
    <row r="416" spans="1:122" ht="18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</row>
    <row r="417" spans="1:122" ht="18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</row>
    <row r="418" spans="1:122" ht="18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</row>
    <row r="419" spans="1:122" ht="18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</row>
    <row r="420" spans="1:122" ht="18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</row>
    <row r="421" spans="1:122" ht="18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</row>
    <row r="422" spans="1:122" ht="18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</row>
    <row r="423" spans="1:122" ht="18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</row>
    <row r="424" spans="1:122" ht="18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</row>
  </sheetData>
  <mergeCells count="13">
    <mergeCell ref="J58:K58"/>
    <mergeCell ref="B60:C60"/>
    <mergeCell ref="M60:O60"/>
    <mergeCell ref="B65:C65"/>
    <mergeCell ref="M65:O65"/>
    <mergeCell ref="O5:O6"/>
    <mergeCell ref="P5:P6"/>
    <mergeCell ref="N5:N6"/>
    <mergeCell ref="E5:E6"/>
    <mergeCell ref="A5:A6"/>
    <mergeCell ref="B5:B6"/>
    <mergeCell ref="C5:C6"/>
    <mergeCell ref="D5:D6"/>
  </mergeCells>
  <conditionalFormatting sqref="O7:O56">
    <cfRule type="cellIs" priority="1" dxfId="0" operator="lessThan" stopIfTrue="1">
      <formula>5</formula>
    </cfRule>
  </conditionalFormatting>
  <conditionalFormatting sqref="F7:M56">
    <cfRule type="cellIs" priority="2" dxfId="0" operator="lessThan" stopIfTrue="1">
      <formula>4.5</formula>
    </cfRule>
  </conditionalFormatting>
  <printOptions/>
  <pageMargins left="0.17" right="0.12" top="0.16" bottom="0.13" header="0.11" footer="0.06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Lan</dc:creator>
  <cp:keywords/>
  <dc:description/>
  <cp:lastModifiedBy>home</cp:lastModifiedBy>
  <cp:lastPrinted>2010-10-04T14:49:05Z</cp:lastPrinted>
  <dcterms:created xsi:type="dcterms:W3CDTF">2010-01-06T07:48:28Z</dcterms:created>
  <dcterms:modified xsi:type="dcterms:W3CDTF">2010-10-04T14:50:02Z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