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120" windowHeight="7935" tabRatio="1000" activeTab="0"/>
  </bookViews>
  <sheets>
    <sheet name="Ket qua" sheetId="1" r:id="rId1"/>
  </sheets>
  <definedNames>
    <definedName name="_xlnm.Print_Titles" localSheetId="0">'Ket qua'!$8:$9</definedName>
  </definedNames>
  <calcPr fullCalcOnLoad="1"/>
</workbook>
</file>

<file path=xl/sharedStrings.xml><?xml version="1.0" encoding="utf-8"?>
<sst xmlns="http://schemas.openxmlformats.org/spreadsheetml/2006/main" count="552" uniqueCount="321">
  <si>
    <t>Mai</t>
  </si>
  <si>
    <t xml:space="preserve">Trịnh Thị </t>
  </si>
  <si>
    <t>Hương</t>
  </si>
  <si>
    <t>Nguyễn Thị</t>
  </si>
  <si>
    <t>Phan</t>
  </si>
  <si>
    <t>Hằng</t>
  </si>
  <si>
    <t>Lê Thị</t>
  </si>
  <si>
    <t>Duyên</t>
  </si>
  <si>
    <t>Dũng</t>
  </si>
  <si>
    <t>Linh</t>
  </si>
  <si>
    <t>Hà</t>
  </si>
  <si>
    <t>Bình</t>
  </si>
  <si>
    <t xml:space="preserve">Lê Thị </t>
  </si>
  <si>
    <t>Thu</t>
  </si>
  <si>
    <t>Lý</t>
  </si>
  <si>
    <t>Cường</t>
  </si>
  <si>
    <t>Lê Hữu</t>
  </si>
  <si>
    <t>Giảng viên Sinh học</t>
  </si>
  <si>
    <t>Huy</t>
  </si>
  <si>
    <t>Trịnh Thị</t>
  </si>
  <si>
    <t>Trần Thị</t>
  </si>
  <si>
    <t>Ngày sinh</t>
  </si>
  <si>
    <t>Huyền</t>
  </si>
  <si>
    <t>Tuyết</t>
  </si>
  <si>
    <t>Ngân</t>
  </si>
  <si>
    <t>Thanh</t>
  </si>
  <si>
    <t>Vũ Văn</t>
  </si>
  <si>
    <t>Anh</t>
  </si>
  <si>
    <t>Giảng viên Toán</t>
  </si>
  <si>
    <t>Kế toán viên</t>
  </si>
  <si>
    <t>Ng Thị Ngọc</t>
  </si>
  <si>
    <t>Chuyên viên CTHSSV</t>
  </si>
  <si>
    <t>Minh</t>
  </si>
  <si>
    <t>Giáo viên thực hành</t>
  </si>
  <si>
    <t>Hùng</t>
  </si>
  <si>
    <t>Lan</t>
  </si>
  <si>
    <t>Giáo vụ</t>
  </si>
  <si>
    <t>Toàn</t>
  </si>
  <si>
    <t>Hường</t>
  </si>
  <si>
    <t>Đoàn</t>
  </si>
  <si>
    <t>TT</t>
  </si>
  <si>
    <t xml:space="preserve">Giới tính </t>
  </si>
  <si>
    <t>Vị trí dự tuyển</t>
  </si>
  <si>
    <t>Trình độ chuyên môn</t>
  </si>
  <si>
    <t xml:space="preserve">Ghi chú </t>
  </si>
  <si>
    <t>Nữ</t>
  </si>
  <si>
    <t>Tên</t>
  </si>
  <si>
    <t>Nhung</t>
  </si>
  <si>
    <t>Sơn</t>
  </si>
  <si>
    <t>Nam</t>
  </si>
  <si>
    <t>Yến</t>
  </si>
  <si>
    <t>Trọng</t>
  </si>
  <si>
    <t>Tuấn</t>
  </si>
  <si>
    <t xml:space="preserve">Nguyễn Thị </t>
  </si>
  <si>
    <t>Giảng viên Địa lý</t>
  </si>
  <si>
    <t>Giảng viên Xã hội học</t>
  </si>
  <si>
    <t>15/8/1987</t>
  </si>
  <si>
    <t>Điểm TBHT</t>
  </si>
  <si>
    <t>Điểm tôt nghiệp</t>
  </si>
  <si>
    <t>Hà Thị</t>
  </si>
  <si>
    <t>Giảng viên Hóa Học</t>
  </si>
  <si>
    <t>28/2/1986</t>
  </si>
  <si>
    <t>Thạc sĩ Hóa hữu cơ</t>
  </si>
  <si>
    <t>Thạc sĩ chuyên ngành Sinh lý người và động vật</t>
  </si>
  <si>
    <t>Thạc sĩ Giáo dục mầm non</t>
  </si>
  <si>
    <t>Thạc sĩ khoa học Môi trường</t>
  </si>
  <si>
    <t>Lê Hồng</t>
  </si>
  <si>
    <t>Sinh</t>
  </si>
  <si>
    <t>16/4/1983</t>
  </si>
  <si>
    <t>Thạc sĩ Lâm nghiệp</t>
  </si>
  <si>
    <t>Lê Thị Ngọc</t>
  </si>
  <si>
    <t>03/9/1983</t>
  </si>
  <si>
    <t>04/10/1986</t>
  </si>
  <si>
    <t>10/10/1979</t>
  </si>
  <si>
    <t xml:space="preserve">Hồ Sỹ </t>
  </si>
  <si>
    <t>20/2/1984</t>
  </si>
  <si>
    <t xml:space="preserve">Ninh Thị </t>
  </si>
  <si>
    <t>Bùi Thị</t>
  </si>
  <si>
    <t>04/02/1981</t>
  </si>
  <si>
    <t>Kỹ sư công nghệ sinh học</t>
  </si>
  <si>
    <t>Phạm Kim</t>
  </si>
  <si>
    <t>ĐH Ngành Khoa học cây trồng</t>
  </si>
  <si>
    <t>07/05/1985</t>
  </si>
  <si>
    <t>Thạc sỹ ngành Khoa học vật chất Hóa vô cơ</t>
  </si>
  <si>
    <t>10/01/1986</t>
  </si>
  <si>
    <t>ĐH SP Tin</t>
  </si>
  <si>
    <t>Nguyễn Thành</t>
  </si>
  <si>
    <t>Chung</t>
  </si>
  <si>
    <t>26/12/1982</t>
  </si>
  <si>
    <t>ĐH Ngành Quản trị Kinh doanh</t>
  </si>
  <si>
    <t>Sen</t>
  </si>
  <si>
    <t>Cử nhân Luật</t>
  </si>
  <si>
    <t>Thủy</t>
  </si>
  <si>
    <t>28/3/1983</t>
  </si>
  <si>
    <t>Thạc sĩ chuyên ngành Lý luận văn học</t>
  </si>
  <si>
    <t>Thảo</t>
  </si>
  <si>
    <t>11/11/1983</t>
  </si>
  <si>
    <t>18/04/1984</t>
  </si>
  <si>
    <t>16/04/1992</t>
  </si>
  <si>
    <t>10/08/1991</t>
  </si>
  <si>
    <t>19/1/1980</t>
  </si>
  <si>
    <t>Thạc sĩ ngành Tiếng Anh</t>
  </si>
  <si>
    <t>Trịnh Thị Thu</t>
  </si>
  <si>
    <t>06/01/1981</t>
  </si>
  <si>
    <t>15/10/1982</t>
  </si>
  <si>
    <t>Duẩn</t>
  </si>
  <si>
    <t>05/03/1986</t>
  </si>
  <si>
    <t>Thạc sĩ ngành Khoa học trái đất</t>
  </si>
  <si>
    <t>Nguyễn Tiến</t>
  </si>
  <si>
    <t>Đà</t>
  </si>
  <si>
    <t>18/08/1987</t>
  </si>
  <si>
    <t>Thạc sĩ ngành Toán học</t>
  </si>
  <si>
    <t xml:space="preserve">Phạm Viết </t>
  </si>
  <si>
    <t>20/3/1980</t>
  </si>
  <si>
    <t>16/8/1981</t>
  </si>
  <si>
    <t>20/12/1987</t>
  </si>
  <si>
    <t>Thạc sĩ ngành Hệ thống Thông tin</t>
  </si>
  <si>
    <t xml:space="preserve">Trần văn </t>
  </si>
  <si>
    <t>26/9/1991</t>
  </si>
  <si>
    <t>Thông tin - Thư viện</t>
  </si>
  <si>
    <t>ĐH ngành Tâm lý học</t>
  </si>
  <si>
    <t xml:space="preserve">Vũ Thị Ánh </t>
  </si>
  <si>
    <t>Lê Văn</t>
  </si>
  <si>
    <t>04/8/1985</t>
  </si>
  <si>
    <t>Thạc sĩ Sinh học</t>
  </si>
  <si>
    <t>Lê Bá</t>
  </si>
  <si>
    <t>Đài</t>
  </si>
  <si>
    <t>18/6/1971</t>
  </si>
  <si>
    <t>ĐH ngành Kinh tế Xây dựng</t>
  </si>
  <si>
    <t>Dịu</t>
  </si>
  <si>
    <t>30/9/1984</t>
  </si>
  <si>
    <t>Thạc sĩ ngành khoa học môi trường</t>
  </si>
  <si>
    <t>10/5/1979</t>
  </si>
  <si>
    <t>13/10/1976</t>
  </si>
  <si>
    <t>ĐH ngành Pháp luật Kinh tế</t>
  </si>
  <si>
    <t>Cao Thị Cẩm</t>
  </si>
  <si>
    <t>Lệ</t>
  </si>
  <si>
    <t>12/4/1981</t>
  </si>
  <si>
    <t>ĐH ngành SP Lịch sử</t>
  </si>
  <si>
    <t>Loan</t>
  </si>
  <si>
    <t>Sâm</t>
  </si>
  <si>
    <t>Lê Thanh</t>
  </si>
  <si>
    <t>24/7/1987</t>
  </si>
  <si>
    <t>QLPMĐT</t>
  </si>
  <si>
    <t>ĐH ngành Tin học</t>
  </si>
  <si>
    <t>Lưu Thị</t>
  </si>
  <si>
    <t>22/3/1987</t>
  </si>
  <si>
    <t>20/2/1988</t>
  </si>
  <si>
    <t>CBHC Khoa</t>
  </si>
  <si>
    <t>Lưu Đình</t>
  </si>
  <si>
    <t>Thi</t>
  </si>
  <si>
    <t>09/10/1985</t>
  </si>
  <si>
    <t>Thạc sĩ ngành Kỹ thuật cơ khí</t>
  </si>
  <si>
    <t>24/7/1983</t>
  </si>
  <si>
    <t>Thạc sĩ ngành Khoa học cây trồng</t>
  </si>
  <si>
    <t>Lê Ngọc</t>
  </si>
  <si>
    <t>Toản</t>
  </si>
  <si>
    <t>10/01/1982</t>
  </si>
  <si>
    <t>Trợ lý CTHSSV</t>
  </si>
  <si>
    <t xml:space="preserve">Lường Hữu </t>
  </si>
  <si>
    <t>20/8/1988</t>
  </si>
  <si>
    <t>Đại học ngành Xã hội học</t>
  </si>
  <si>
    <t>02/9/1985</t>
  </si>
  <si>
    <t>21/02/1983</t>
  </si>
  <si>
    <t>Thạc sĩ ngành Xã hội học</t>
  </si>
  <si>
    <t>12/02/1977</t>
  </si>
  <si>
    <t>24/3/1984</t>
  </si>
  <si>
    <t>Cù Minh</t>
  </si>
  <si>
    <t>Đại học ngành Giáo dục Tiểu học</t>
  </si>
  <si>
    <t>Liêu</t>
  </si>
  <si>
    <t>20/4/1990</t>
  </si>
  <si>
    <t>QL PMĐT</t>
  </si>
  <si>
    <t>Kỹ sư Công nghệ Thông tin</t>
  </si>
  <si>
    <t xml:space="preserve">Lê Phương </t>
  </si>
  <si>
    <t>Hảo</t>
  </si>
  <si>
    <t>12/4/1987</t>
  </si>
  <si>
    <t>Thạc sĩ Khoa học ngành kỹ thuật điều khiển và tự động hóa</t>
  </si>
  <si>
    <t>Nguyễn Việt</t>
  </si>
  <si>
    <t>Hoàng</t>
  </si>
  <si>
    <t>27/01/1985</t>
  </si>
  <si>
    <t xml:space="preserve">Lê Thị Thanh </t>
  </si>
  <si>
    <t>07/02/1988</t>
  </si>
  <si>
    <t>Thạc sĩ ngành Quản lý dịch vụ Quốc tế</t>
  </si>
  <si>
    <t>Thạc sĩ khoa học chính sách xã hội và phúc lợi quốc tế.</t>
  </si>
  <si>
    <t>Mai Thị</t>
  </si>
  <si>
    <t>20/4/1985</t>
  </si>
  <si>
    <t>12/12/1990</t>
  </si>
  <si>
    <t>Cử nhân Vật lý</t>
  </si>
  <si>
    <t>26/11/1982</t>
  </si>
  <si>
    <t>18/02/1990</t>
  </si>
  <si>
    <t>Cử nhân Thông tin - Thư viện</t>
  </si>
  <si>
    <t>Huấn</t>
  </si>
  <si>
    <t>12/04/1983</t>
  </si>
  <si>
    <t>Thạc sĩ Quản trị kinh doanh</t>
  </si>
  <si>
    <t>18/03/1980</t>
  </si>
  <si>
    <t>Đại học ngành Giáo dục mầm non</t>
  </si>
  <si>
    <t>Nguyễn Văn</t>
  </si>
  <si>
    <t>Bích</t>
  </si>
  <si>
    <t>03/10/1965</t>
  </si>
  <si>
    <t>Phụ trách điện</t>
  </si>
  <si>
    <t>La Thị</t>
  </si>
  <si>
    <t>Quế</t>
  </si>
  <si>
    <t>24/02/1986</t>
  </si>
  <si>
    <t>Thạc sĩ ngành Luật học</t>
  </si>
  <si>
    <t>29/5/1986</t>
  </si>
  <si>
    <t xml:space="preserve">Thạc sĩ ngành Kinh tế Chính trị </t>
  </si>
  <si>
    <t>01/12/1978</t>
  </si>
  <si>
    <t>ĐH ngành Giáo dục mầm non</t>
  </si>
  <si>
    <t>Thức</t>
  </si>
  <si>
    <t>02/09/1979</t>
  </si>
  <si>
    <t>Đặng Thị</t>
  </si>
  <si>
    <t>Trịnh Việt</t>
  </si>
  <si>
    <t>10/5/1983</t>
  </si>
  <si>
    <t>Thạc sĩ Khoa học Giáo dục</t>
  </si>
  <si>
    <t>Trần Hùng</t>
  </si>
  <si>
    <t>20/09/1987</t>
  </si>
  <si>
    <t>Thạc sĩ ngành Kỹ thuật điều khiển và tự động hóa</t>
  </si>
  <si>
    <t>Đặng Lan</t>
  </si>
  <si>
    <t>20/10/1988</t>
  </si>
  <si>
    <t>01/5/1987</t>
  </si>
  <si>
    <t>Thạc sĩ Kế toán chuyên nghiệp</t>
  </si>
  <si>
    <t xml:space="preserve">Cao văn </t>
  </si>
  <si>
    <t>Lợi</t>
  </si>
  <si>
    <t>22/7/1990</t>
  </si>
  <si>
    <t>Kỹ sư Kỹ thuật điện tử viễn thông</t>
  </si>
  <si>
    <t>Vũ Thị Hà</t>
  </si>
  <si>
    <t>01/5/1986</t>
  </si>
  <si>
    <t>Nguyệt</t>
  </si>
  <si>
    <t>20/10/1987</t>
  </si>
  <si>
    <t>Thạc sĩ ngành Ngôn ngữ học ứng dụng</t>
  </si>
  <si>
    <t>Chuyên viên VP Đoàn</t>
  </si>
  <si>
    <t>25/3/1980</t>
  </si>
  <si>
    <t xml:space="preserve">Vũ Sỹ </t>
  </si>
  <si>
    <t>Kỷ</t>
  </si>
  <si>
    <t>08/02/1983</t>
  </si>
  <si>
    <t>Đỗ Thị</t>
  </si>
  <si>
    <t>Thơm</t>
  </si>
  <si>
    <t>26/7/1983</t>
  </si>
  <si>
    <t>Chuyên viên hành chính</t>
  </si>
  <si>
    <t>Đại học ngành Kế toán</t>
  </si>
  <si>
    <t>Hiền</t>
  </si>
  <si>
    <t>10/10/1980</t>
  </si>
  <si>
    <t>15/5/1988</t>
  </si>
  <si>
    <t>Thạc sĩ ngành Quản lý xây dựng</t>
  </si>
  <si>
    <t>28/5/1983</t>
  </si>
  <si>
    <t>Lê Sỹ</t>
  </si>
  <si>
    <t>Chính</t>
  </si>
  <si>
    <t>01/10/1982</t>
  </si>
  <si>
    <t>Thạc sĩ ngành Quản trị kinh doanh</t>
  </si>
  <si>
    <t>Hà Xuân</t>
  </si>
  <si>
    <t>Giáp</t>
  </si>
  <si>
    <t>14/03/1984</t>
  </si>
  <si>
    <t>Thạc sĩ ngành Công nghệ cơ khí</t>
  </si>
  <si>
    <t>TRƯỜNG ĐẠI HỌC HỒNG ĐỨC</t>
  </si>
  <si>
    <t>CỘNG HÒA XÃ HỘI CHỦ NGHĨA VIỆT NAM</t>
  </si>
  <si>
    <t xml:space="preserve"> Độc lập - Tự do - Hạnh phúc</t>
  </si>
  <si>
    <t xml:space="preserve">Họ </t>
  </si>
  <si>
    <t xml:space="preserve">Đào Thanh </t>
  </si>
  <si>
    <t>15/7/1982</t>
  </si>
  <si>
    <t>Thạc sĩ ngành Việt Nam Học</t>
  </si>
  <si>
    <t>Quản trị Vật tư, thiết bị xây dựng</t>
  </si>
  <si>
    <t>Chuyên viên HTQT</t>
  </si>
  <si>
    <t>Chuyên viên QLKHCN</t>
  </si>
  <si>
    <t>PT Kế toán</t>
  </si>
  <si>
    <t>16/4/1984</t>
  </si>
  <si>
    <t>Đại học CNTT</t>
  </si>
  <si>
    <t>Giảng viên Việt Nam học</t>
  </si>
  <si>
    <t>Giảng viên Kỹ thuật công trình</t>
  </si>
  <si>
    <t>Giảng viên Cơ điện, điện tử</t>
  </si>
  <si>
    <t>11/8/1986</t>
  </si>
  <si>
    <t>Đại học ngành Tâm lý học</t>
  </si>
  <si>
    <t>Thạc sĩ ngành Bảo vệ thực vật</t>
  </si>
  <si>
    <t>Thạc sĩ ngành Trồng trọt</t>
  </si>
  <si>
    <t>Thạc sĩ ngành Vật lý; Đại học SP Lý</t>
  </si>
  <si>
    <t>Thạc sĩ Ngôn Anh</t>
  </si>
  <si>
    <t xml:space="preserve">Đại học ngành Sư phạm tiếng Pháp </t>
  </si>
  <si>
    <t xml:space="preserve">Mã Thị </t>
  </si>
  <si>
    <t>Thạc sĩ ngành Kế toán kiểm toán và phân tích</t>
  </si>
  <si>
    <t>ĐH ngành Nuôi trồng thủy sản</t>
  </si>
  <si>
    <t>Phạm T Thanh</t>
  </si>
  <si>
    <r>
      <rPr>
        <sz val="11"/>
        <rFont val="Times New Roman"/>
        <family val="1"/>
      </rPr>
      <t xml:space="preserve">Chuyên viên </t>
    </r>
    <r>
      <rPr>
        <sz val="12"/>
        <rFont val="Times New Roman"/>
        <family val="1"/>
      </rPr>
      <t>CTHSSV</t>
    </r>
  </si>
  <si>
    <t>Ng Thị Hải</t>
  </si>
  <si>
    <t>Ng Trường</t>
  </si>
  <si>
    <t>Ng Thị Kim</t>
  </si>
  <si>
    <t>Lê T Phương</t>
  </si>
  <si>
    <t>Ng Thùy</t>
  </si>
  <si>
    <t>Vũ T. Phương</t>
  </si>
  <si>
    <t>Tổng điểm</t>
  </si>
  <si>
    <t>Điểm kiểm tra sát hạch</t>
  </si>
  <si>
    <t xml:space="preserve">Đại học ngành thể dục thể thao </t>
  </si>
  <si>
    <t>Đại học ngành Sư phạm Hóa học</t>
  </si>
  <si>
    <t>Đại học ngành QT kinh doanh</t>
  </si>
  <si>
    <t>Cử nhân ngành Giáo dục mầm non</t>
  </si>
  <si>
    <t xml:space="preserve">Kỹ sư điện </t>
  </si>
  <si>
    <t xml:space="preserve">Đại học ngành Hệ thồng điện </t>
  </si>
  <si>
    <t>Đại học ngành Toán học</t>
  </si>
  <si>
    <t>ĐH Hệ thống điện</t>
  </si>
  <si>
    <t xml:space="preserve">Đại học ngành Công nghệ Thông tin </t>
  </si>
  <si>
    <t xml:space="preserve">ĐH ngành Thư viện - Thông tin </t>
  </si>
  <si>
    <t>QL thiết bị dạy học</t>
  </si>
  <si>
    <t>Giảng viên Kế toán</t>
  </si>
  <si>
    <t>Giảng viên Quản trị kinh doanh</t>
  </si>
  <si>
    <t>Giảng viên Luật</t>
  </si>
  <si>
    <t>Giảng viên Kinh tế chính trị</t>
  </si>
  <si>
    <t>Giảng viên Ngoại ngữ</t>
  </si>
  <si>
    <t>Giảng viên ngành Nông- Lâm- Ngư nghiệp</t>
  </si>
  <si>
    <t>Giảng viên Lý lận văn học</t>
  </si>
  <si>
    <t>Giảng viên Giáo dục thể chất</t>
  </si>
  <si>
    <t>Giảng viên Giáo dục Mầm non</t>
  </si>
  <si>
    <t>Trúng tuyển</t>
  </si>
  <si>
    <t>Không tuyển</t>
  </si>
  <si>
    <t>ThS ngành Địa lý</t>
  </si>
  <si>
    <t>Phạm T. Bích</t>
  </si>
  <si>
    <t>HIỆU TRƯỞNG</t>
  </si>
  <si>
    <t>Nguyễn Mạnh An</t>
  </si>
  <si>
    <t>KẾT QUẢ TUYỂN VIÊN CHỨC NĂM 2014</t>
  </si>
  <si>
    <t>Phụ trách phòng máy</t>
  </si>
  <si>
    <t>Phụ tá thí nghiệm</t>
  </si>
  <si>
    <t>Giáo viên Mầm non</t>
  </si>
  <si>
    <t>UBND TỈNH THANH HÓA</t>
  </si>
  <si>
    <t>( Kèm theo Quyết định số:  1829/QĐ- ĐHHĐ ngày 15 tháng 10 năm 2014 của Hiệu trưởng trường Đại học Hồng Đức)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</si>
</sst>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;[Red]#,##0"/>
    <numFmt numFmtId="177" formatCode="#,##0.0;[Red]#,##0.0"/>
    <numFmt numFmtId="178" formatCode="0.0"/>
    <numFmt numFmtId="179" formatCode="0.000"/>
    <numFmt numFmtId="180" formatCode="_(* #,##0.0_);_(* \(#,##0.0\);_(* &quot;-&quot;??_);_(@_)"/>
    <numFmt numFmtId="181" formatCode="_(* #,##0_);_(* \(#,##0\);_(* &quot;-&quot;??_);_(@_)"/>
    <numFmt numFmtId="182" formatCode="_(* #,##0.000_);_(* \(#,##0.000\);_(* &quot;-&quot;??_);_(@_)"/>
    <numFmt numFmtId="183" formatCode="#,##0.00;[Red]#,##0.00"/>
    <numFmt numFmtId="184" formatCode="#,##0.000;[Red]#,##0.000"/>
    <numFmt numFmtId="185" formatCode="[$-42A]dd\ mmmm\ yyyy"/>
    <numFmt numFmtId="186" formatCode="[$-1010000]d/m/yy;@"/>
    <numFmt numFmtId="187" formatCode="[$-42A]h:mm:ss\ AM/PM"/>
    <numFmt numFmtId="188" formatCode="[$-1010000]d/m/yyyy;@"/>
  </numFmts>
  <fonts count="40">
    <font>
      <sz val="12"/>
      <name val=".VnTime"/>
      <family val="0"/>
    </font>
    <font>
      <b/>
      <sz val="13"/>
      <name val="Times New Roman"/>
      <family val="1"/>
    </font>
    <font>
      <u val="single"/>
      <sz val="12"/>
      <color indexed="12"/>
      <name val=".VnTime"/>
      <family val="2"/>
    </font>
    <font>
      <u val="single"/>
      <sz val="12"/>
      <color indexed="36"/>
      <name val=".VnTime"/>
      <family val="2"/>
    </font>
    <font>
      <sz val="12"/>
      <name val="Times New Roman"/>
      <family val="1"/>
    </font>
    <font>
      <sz val="14"/>
      <name val=".VnTime"/>
      <family val="2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3"/>
      <color indexed="8"/>
      <name val="Times New Roman"/>
      <family val="1"/>
    </font>
    <font>
      <sz val="13"/>
      <name val=".VnTime"/>
      <family val="2"/>
    </font>
    <font>
      <b/>
      <sz val="16"/>
      <name val="Times New Roman"/>
      <family val="1"/>
    </font>
    <font>
      <b/>
      <sz val="13"/>
      <color indexed="8"/>
      <name val="Times New Roman"/>
      <family val="1"/>
    </font>
    <font>
      <b/>
      <sz val="10"/>
      <name val="Times New Roman"/>
      <family val="1"/>
    </font>
    <font>
      <i/>
      <sz val="12"/>
      <name val=".VnTime"/>
      <family val="2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sz val="8"/>
      <name val=".VnTime"/>
      <family val="2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" fillId="0" borderId="0" xfId="0" applyFont="1" applyAlignment="1">
      <alignment horizontal="center"/>
    </xf>
    <xf numFmtId="0" fontId="7" fillId="24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left" vertical="center" wrapText="1"/>
    </xf>
    <xf numFmtId="0" fontId="4" fillId="24" borderId="12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24" borderId="11" xfId="0" applyFont="1" applyFill="1" applyBorder="1" applyAlignment="1">
      <alignment horizontal="left" vertical="center" wrapText="1"/>
    </xf>
    <xf numFmtId="0" fontId="4" fillId="24" borderId="11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7" fillId="24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0" fontId="6" fillId="0" borderId="0" xfId="0" applyFont="1" applyAlignment="1">
      <alignment/>
    </xf>
    <xf numFmtId="0" fontId="7" fillId="24" borderId="12" xfId="0" applyFont="1" applyFill="1" applyBorder="1" applyAlignment="1">
      <alignment horizontal="left" vertical="center" wrapText="1"/>
    </xf>
    <xf numFmtId="49" fontId="7" fillId="24" borderId="10" xfId="0" applyNumberFormat="1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vertical="center" wrapText="1"/>
    </xf>
    <xf numFmtId="0" fontId="7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16" fillId="24" borderId="0" xfId="0" applyFont="1" applyFill="1" applyBorder="1" applyAlignment="1">
      <alignment horizontal="center" vertical="center" wrapText="1"/>
    </xf>
    <xf numFmtId="0" fontId="16" fillId="24" borderId="0" xfId="0" applyFont="1" applyFill="1" applyBorder="1" applyAlignment="1">
      <alignment horizontal="left" vertical="center" wrapText="1"/>
    </xf>
    <xf numFmtId="49" fontId="16" fillId="24" borderId="0" xfId="0" applyNumberFormat="1" applyFont="1" applyFill="1" applyBorder="1" applyAlignment="1">
      <alignment horizontal="center" vertical="center"/>
    </xf>
    <xf numFmtId="0" fontId="16" fillId="24" borderId="0" xfId="0" applyFont="1" applyFill="1" applyBorder="1" applyAlignment="1">
      <alignment vertical="center" wrapText="1"/>
    </xf>
    <xf numFmtId="0" fontId="16" fillId="24" borderId="0" xfId="0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wrapText="1"/>
    </xf>
    <xf numFmtId="0" fontId="4" fillId="24" borderId="1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/>
    </xf>
    <xf numFmtId="0" fontId="6" fillId="24" borderId="11" xfId="0" applyFont="1" applyFill="1" applyBorder="1" applyAlignment="1">
      <alignment horizontal="left" vertical="center" wrapText="1"/>
    </xf>
    <xf numFmtId="0" fontId="6" fillId="24" borderId="12" xfId="0" applyFont="1" applyFill="1" applyBorder="1" applyAlignment="1">
      <alignment horizontal="left" vertical="center" wrapText="1"/>
    </xf>
    <xf numFmtId="0" fontId="6" fillId="24" borderId="10" xfId="0" applyFont="1" applyFill="1" applyBorder="1" applyAlignment="1">
      <alignment horizontal="center" vertical="center" wrapText="1"/>
    </xf>
    <xf numFmtId="49" fontId="6" fillId="24" borderId="10" xfId="0" applyNumberFormat="1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left" vertical="center" wrapText="1"/>
    </xf>
    <xf numFmtId="0" fontId="6" fillId="24" borderId="10" xfId="0" applyFont="1" applyFill="1" applyBorder="1" applyAlignment="1">
      <alignment vertical="center" wrapText="1"/>
    </xf>
    <xf numFmtId="0" fontId="15" fillId="24" borderId="10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left" vertical="center" wrapText="1"/>
    </xf>
    <xf numFmtId="0" fontId="36" fillId="0" borderId="14" xfId="0" applyFont="1" applyBorder="1" applyAlignment="1">
      <alignment horizontal="right" vertical="center" wrapText="1"/>
    </xf>
    <xf numFmtId="0" fontId="37" fillId="24" borderId="10" xfId="0" applyFont="1" applyFill="1" applyBorder="1" applyAlignment="1">
      <alignment horizontal="center" vertical="center" wrapText="1"/>
    </xf>
    <xf numFmtId="0" fontId="37" fillId="24" borderId="11" xfId="0" applyFont="1" applyFill="1" applyBorder="1" applyAlignment="1">
      <alignment horizontal="left" vertical="center" wrapText="1"/>
    </xf>
    <xf numFmtId="0" fontId="37" fillId="24" borderId="12" xfId="0" applyFont="1" applyFill="1" applyBorder="1" applyAlignment="1">
      <alignment horizontal="left" vertical="center" wrapText="1"/>
    </xf>
    <xf numFmtId="49" fontId="37" fillId="24" borderId="10" xfId="0" applyNumberFormat="1" applyFont="1" applyFill="1" applyBorder="1" applyAlignment="1">
      <alignment horizontal="center" vertical="center"/>
    </xf>
    <xf numFmtId="0" fontId="38" fillId="24" borderId="10" xfId="0" applyFont="1" applyFill="1" applyBorder="1" applyAlignment="1">
      <alignment vertical="center" wrapText="1"/>
    </xf>
    <xf numFmtId="178" fontId="37" fillId="24" borderId="11" xfId="0" applyNumberFormat="1" applyFont="1" applyFill="1" applyBorder="1" applyAlignment="1">
      <alignment horizontal="center" vertical="center"/>
    </xf>
    <xf numFmtId="178" fontId="37" fillId="24" borderId="10" xfId="0" applyNumberFormat="1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/>
    </xf>
    <xf numFmtId="0" fontId="37" fillId="24" borderId="10" xfId="0" applyFont="1" applyFill="1" applyBorder="1" applyAlignment="1">
      <alignment vertical="center" wrapText="1"/>
    </xf>
    <xf numFmtId="178" fontId="37" fillId="24" borderId="10" xfId="0" applyNumberFormat="1" applyFont="1" applyFill="1" applyBorder="1" applyAlignment="1">
      <alignment horizontal="center" vertical="center"/>
    </xf>
    <xf numFmtId="178" fontId="37" fillId="24" borderId="11" xfId="0" applyNumberFormat="1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39" fillId="0" borderId="0" xfId="0" applyFont="1" applyBorder="1" applyAlignment="1">
      <alignment/>
    </xf>
    <xf numFmtId="0" fontId="4" fillId="24" borderId="11" xfId="0" applyFont="1" applyFill="1" applyBorder="1" applyAlignment="1">
      <alignment horizontal="left" vertical="center" wrapText="1"/>
    </xf>
    <xf numFmtId="0" fontId="4" fillId="24" borderId="12" xfId="0" applyFont="1" applyFill="1" applyBorder="1" applyAlignment="1">
      <alignment horizontal="left" vertical="center" wrapText="1"/>
    </xf>
    <xf numFmtId="49" fontId="4" fillId="24" borderId="10" xfId="0" applyNumberFormat="1" applyFont="1" applyFill="1" applyBorder="1" applyAlignment="1">
      <alignment horizontal="center" vertical="center"/>
    </xf>
    <xf numFmtId="0" fontId="37" fillId="24" borderId="10" xfId="0" applyFont="1" applyFill="1" applyBorder="1" applyAlignment="1">
      <alignment horizontal="center" vertical="center" wrapText="1"/>
    </xf>
    <xf numFmtId="0" fontId="37" fillId="24" borderId="11" xfId="0" applyFont="1" applyFill="1" applyBorder="1" applyAlignment="1">
      <alignment horizontal="left" vertical="center" wrapText="1"/>
    </xf>
    <xf numFmtId="0" fontId="37" fillId="24" borderId="12" xfId="0" applyFont="1" applyFill="1" applyBorder="1" applyAlignment="1">
      <alignment horizontal="left" vertical="center" wrapText="1"/>
    </xf>
    <xf numFmtId="49" fontId="37" fillId="24" borderId="10" xfId="0" applyNumberFormat="1" applyFont="1" applyFill="1" applyBorder="1" applyAlignment="1">
      <alignment horizontal="center" vertical="center"/>
    </xf>
    <xf numFmtId="0" fontId="37" fillId="24" borderId="10" xfId="0" applyFont="1" applyFill="1" applyBorder="1" applyAlignment="1">
      <alignment vertical="center" wrapText="1"/>
    </xf>
    <xf numFmtId="178" fontId="37" fillId="24" borderId="11" xfId="0" applyNumberFormat="1" applyFont="1" applyFill="1" applyBorder="1" applyAlignment="1">
      <alignment horizontal="center" vertical="center"/>
    </xf>
    <xf numFmtId="178" fontId="37" fillId="24" borderId="10" xfId="0" applyNumberFormat="1" applyFont="1" applyFill="1" applyBorder="1" applyAlignment="1">
      <alignment horizontal="center" vertical="center"/>
    </xf>
    <xf numFmtId="178" fontId="37" fillId="24" borderId="10" xfId="0" applyNumberFormat="1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/>
    </xf>
    <xf numFmtId="0" fontId="4" fillId="24" borderId="10" xfId="0" applyFont="1" applyFill="1" applyBorder="1" applyAlignment="1">
      <alignment wrapText="1"/>
    </xf>
    <xf numFmtId="0" fontId="8" fillId="24" borderId="15" xfId="0" applyFont="1" applyFill="1" applyBorder="1" applyAlignment="1">
      <alignment horizontal="center" vertical="center" wrapText="1"/>
    </xf>
    <xf numFmtId="0" fontId="8" fillId="24" borderId="16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24" borderId="11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center" vertical="center"/>
    </xf>
    <xf numFmtId="0" fontId="6" fillId="24" borderId="12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13" fillId="24" borderId="15" xfId="0" applyFont="1" applyFill="1" applyBorder="1" applyAlignment="1">
      <alignment horizontal="center" vertical="center" wrapText="1"/>
    </xf>
    <xf numFmtId="0" fontId="13" fillId="24" borderId="16" xfId="0" applyFont="1" applyFill="1" applyBorder="1" applyAlignment="1">
      <alignment horizontal="center" vertical="center" wrapText="1"/>
    </xf>
    <xf numFmtId="0" fontId="8" fillId="24" borderId="15" xfId="0" applyFont="1" applyFill="1" applyBorder="1" applyAlignment="1">
      <alignment horizontal="center" vertical="center" wrapText="1"/>
    </xf>
    <xf numFmtId="0" fontId="8" fillId="24" borderId="16" xfId="0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/>
    </xf>
    <xf numFmtId="0" fontId="7" fillId="24" borderId="12" xfId="0" applyFont="1" applyFill="1" applyBorder="1" applyAlignment="1">
      <alignment horizontal="center" vertical="center"/>
    </xf>
    <xf numFmtId="0" fontId="8" fillId="24" borderId="17" xfId="0" applyFont="1" applyFill="1" applyBorder="1" applyAlignment="1">
      <alignment horizontal="center" vertical="center" wrapText="1"/>
    </xf>
    <xf numFmtId="0" fontId="8" fillId="24" borderId="18" xfId="0" applyFont="1" applyFill="1" applyBorder="1" applyAlignment="1">
      <alignment horizontal="center" vertical="center" wrapText="1"/>
    </xf>
    <xf numFmtId="0" fontId="8" fillId="24" borderId="19" xfId="0" applyFont="1" applyFill="1" applyBorder="1" applyAlignment="1">
      <alignment horizontal="center" vertical="center" wrapText="1"/>
    </xf>
    <xf numFmtId="0" fontId="8" fillId="24" borderId="20" xfId="0" applyFont="1" applyFill="1" applyBorder="1" applyAlignment="1">
      <alignment horizontal="center" vertical="center" wrapText="1"/>
    </xf>
    <xf numFmtId="49" fontId="8" fillId="24" borderId="15" xfId="0" applyNumberFormat="1" applyFont="1" applyFill="1" applyBorder="1" applyAlignment="1">
      <alignment horizontal="center" vertical="center" wrapText="1"/>
    </xf>
    <xf numFmtId="49" fontId="8" fillId="24" borderId="16" xfId="0" applyNumberFormat="1" applyFont="1" applyFill="1" applyBorder="1" applyAlignment="1">
      <alignment horizontal="center" vertical="center" wrapText="1"/>
    </xf>
    <xf numFmtId="178" fontId="37" fillId="24" borderId="11" xfId="0" applyNumberFormat="1" applyFont="1" applyFill="1" applyBorder="1" applyAlignment="1">
      <alignment horizontal="center" vertical="center"/>
    </xf>
    <xf numFmtId="178" fontId="37" fillId="24" borderId="12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2</xdr:row>
      <xdr:rowOff>47625</xdr:rowOff>
    </xdr:from>
    <xdr:to>
      <xdr:col>3</xdr:col>
      <xdr:colOff>257175</xdr:colOff>
      <xdr:row>2</xdr:row>
      <xdr:rowOff>47625</xdr:rowOff>
    </xdr:to>
    <xdr:sp>
      <xdr:nvSpPr>
        <xdr:cNvPr id="1" name="Straight Connector 10"/>
        <xdr:cNvSpPr>
          <a:spLocks/>
        </xdr:cNvSpPr>
      </xdr:nvSpPr>
      <xdr:spPr>
        <a:xfrm>
          <a:off x="1200150" y="466725"/>
          <a:ext cx="16002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1304925</xdr:colOff>
      <xdr:row>2</xdr:row>
      <xdr:rowOff>38100</xdr:rowOff>
    </xdr:from>
    <xdr:to>
      <xdr:col>9</xdr:col>
      <xdr:colOff>238125</xdr:colOff>
      <xdr:row>2</xdr:row>
      <xdr:rowOff>57150</xdr:rowOff>
    </xdr:to>
    <xdr:sp>
      <xdr:nvSpPr>
        <xdr:cNvPr id="2" name="Straight Connector 11"/>
        <xdr:cNvSpPr>
          <a:spLocks/>
        </xdr:cNvSpPr>
      </xdr:nvSpPr>
      <xdr:spPr>
        <a:xfrm flipV="1">
          <a:off x="7734300" y="457200"/>
          <a:ext cx="2324100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5"/>
  <sheetViews>
    <sheetView tabSelected="1" view="pageBreakPreview" zoomScale="70" zoomScaleNormal="40" zoomScaleSheetLayoutView="70" zoomScalePageLayoutView="0" workbookViewId="0" topLeftCell="A1">
      <selection activeCell="M14" sqref="M14"/>
    </sheetView>
  </sheetViews>
  <sheetFormatPr defaultColWidth="8.796875" defaultRowHeight="15"/>
  <cols>
    <col min="1" max="1" width="5.8984375" style="0" customWidth="1"/>
    <col min="2" max="2" width="13.69921875" style="0" customWidth="1"/>
    <col min="3" max="3" width="7.09765625" style="0" customWidth="1"/>
    <col min="4" max="4" width="5.69921875" style="0" customWidth="1"/>
    <col min="5" max="5" width="10.59765625" style="0" customWidth="1"/>
    <col min="6" max="6" width="24.5" style="0" customWidth="1"/>
    <col min="7" max="7" width="20.59765625" style="0" customWidth="1"/>
    <col min="8" max="8" width="7.8984375" style="0" customWidth="1"/>
    <col min="9" max="9" width="7.09765625" style="0" customWidth="1"/>
    <col min="10" max="10" width="7.19921875" style="0" customWidth="1"/>
    <col min="11" max="11" width="7.5" style="0" customWidth="1"/>
    <col min="12" max="12" width="12.09765625" style="0" customWidth="1"/>
  </cols>
  <sheetData>
    <row r="1" spans="1:12" ht="16.5">
      <c r="A1" s="100" t="s">
        <v>319</v>
      </c>
      <c r="B1" s="100"/>
      <c r="C1" s="100"/>
      <c r="D1" s="100"/>
      <c r="E1" s="100"/>
      <c r="F1" s="3"/>
      <c r="G1" s="38" t="s">
        <v>254</v>
      </c>
      <c r="H1" s="38"/>
      <c r="I1" s="38"/>
      <c r="J1" s="38"/>
      <c r="K1" s="38"/>
      <c r="L1" s="20"/>
    </row>
    <row r="2" spans="1:12" ht="16.5">
      <c r="A2" s="101" t="s">
        <v>253</v>
      </c>
      <c r="B2" s="101"/>
      <c r="C2" s="101"/>
      <c r="D2" s="101"/>
      <c r="E2" s="101"/>
      <c r="F2" s="1"/>
      <c r="G2" s="101" t="s">
        <v>255</v>
      </c>
      <c r="H2" s="101"/>
      <c r="I2" s="101"/>
      <c r="J2" s="101"/>
      <c r="K2" s="101"/>
      <c r="L2" s="18"/>
    </row>
    <row r="3" spans="4:12" ht="16.5">
      <c r="D3" s="4"/>
      <c r="E3" s="4"/>
      <c r="F3" s="4"/>
      <c r="G3" s="4"/>
      <c r="H3" s="13"/>
      <c r="I3" s="13"/>
      <c r="J3" s="13"/>
      <c r="K3" s="13"/>
      <c r="L3" s="18"/>
    </row>
    <row r="4" spans="8:12" ht="12.75" customHeight="1">
      <c r="H4" s="2"/>
      <c r="I4" s="2"/>
      <c r="J4" s="2"/>
      <c r="K4" s="2"/>
      <c r="L4" s="18"/>
    </row>
    <row r="5" spans="1:12" ht="20.25">
      <c r="A5" s="102" t="s">
        <v>315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</row>
    <row r="6" spans="1:12" ht="16.5">
      <c r="A6" s="77" t="s">
        <v>320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</row>
    <row r="7" spans="4:12" ht="16.5">
      <c r="D7" s="5"/>
      <c r="E7" s="5"/>
      <c r="F7" s="5"/>
      <c r="G7" s="5"/>
      <c r="H7" s="12"/>
      <c r="I7" s="12"/>
      <c r="J7" s="12"/>
      <c r="K7" s="12"/>
      <c r="L7" s="18"/>
    </row>
    <row r="8" spans="1:12" ht="57" customHeight="1">
      <c r="A8" s="88" t="s">
        <v>40</v>
      </c>
      <c r="B8" s="92" t="s">
        <v>256</v>
      </c>
      <c r="C8" s="94" t="s">
        <v>46</v>
      </c>
      <c r="D8" s="88" t="s">
        <v>41</v>
      </c>
      <c r="E8" s="96" t="s">
        <v>21</v>
      </c>
      <c r="F8" s="88" t="s">
        <v>42</v>
      </c>
      <c r="G8" s="88" t="s">
        <v>43</v>
      </c>
      <c r="H8" s="86" t="s">
        <v>57</v>
      </c>
      <c r="I8" s="86" t="s">
        <v>58</v>
      </c>
      <c r="J8" s="86" t="s">
        <v>288</v>
      </c>
      <c r="K8" s="86" t="s">
        <v>287</v>
      </c>
      <c r="L8" s="75" t="s">
        <v>44</v>
      </c>
    </row>
    <row r="9" spans="1:12" ht="15.75">
      <c r="A9" s="89"/>
      <c r="B9" s="93"/>
      <c r="C9" s="95"/>
      <c r="D9" s="89"/>
      <c r="E9" s="97"/>
      <c r="F9" s="89"/>
      <c r="G9" s="89"/>
      <c r="H9" s="87"/>
      <c r="I9" s="87"/>
      <c r="J9" s="87"/>
      <c r="K9" s="87"/>
      <c r="L9" s="76"/>
    </row>
    <row r="10" spans="1:12" ht="22.5" customHeight="1">
      <c r="A10" s="48">
        <v>1</v>
      </c>
      <c r="B10" s="49" t="s">
        <v>108</v>
      </c>
      <c r="C10" s="50" t="s">
        <v>109</v>
      </c>
      <c r="D10" s="48" t="s">
        <v>49</v>
      </c>
      <c r="E10" s="51" t="s">
        <v>110</v>
      </c>
      <c r="F10" s="56" t="s">
        <v>28</v>
      </c>
      <c r="G10" s="52" t="s">
        <v>111</v>
      </c>
      <c r="H10" s="53">
        <f>3.49*25</f>
        <v>87.25</v>
      </c>
      <c r="I10" s="54">
        <v>90</v>
      </c>
      <c r="J10" s="54">
        <v>57</v>
      </c>
      <c r="K10" s="54">
        <f>(H10+I10)+J10*2</f>
        <v>291.25</v>
      </c>
      <c r="L10" s="55" t="s">
        <v>309</v>
      </c>
    </row>
    <row r="11" spans="1:12" ht="20.25" customHeight="1">
      <c r="A11" s="48">
        <v>2</v>
      </c>
      <c r="B11" s="49" t="s">
        <v>122</v>
      </c>
      <c r="C11" s="50" t="s">
        <v>51</v>
      </c>
      <c r="D11" s="48" t="s">
        <v>49</v>
      </c>
      <c r="E11" s="51" t="s">
        <v>123</v>
      </c>
      <c r="F11" s="56" t="s">
        <v>17</v>
      </c>
      <c r="G11" s="56" t="s">
        <v>124</v>
      </c>
      <c r="H11" s="53">
        <v>84.1</v>
      </c>
      <c r="I11" s="57">
        <v>99</v>
      </c>
      <c r="J11" s="54">
        <v>70</v>
      </c>
      <c r="K11" s="54">
        <f aca="true" t="shared" si="0" ref="K11:K38">(H11+I11)+J11*2</f>
        <v>323.1</v>
      </c>
      <c r="L11" s="55" t="s">
        <v>309</v>
      </c>
    </row>
    <row r="12" spans="1:12" ht="30">
      <c r="A12" s="48">
        <v>3</v>
      </c>
      <c r="B12" s="49" t="s">
        <v>59</v>
      </c>
      <c r="C12" s="50" t="s">
        <v>2</v>
      </c>
      <c r="D12" s="48" t="s">
        <v>45</v>
      </c>
      <c r="E12" s="51" t="s">
        <v>61</v>
      </c>
      <c r="F12" s="56" t="s">
        <v>17</v>
      </c>
      <c r="G12" s="56" t="s">
        <v>63</v>
      </c>
      <c r="H12" s="58">
        <v>82.6</v>
      </c>
      <c r="I12" s="54">
        <v>98</v>
      </c>
      <c r="J12" s="54">
        <v>66.5</v>
      </c>
      <c r="K12" s="54">
        <f t="shared" si="0"/>
        <v>313.6</v>
      </c>
      <c r="L12" s="55" t="s">
        <v>309</v>
      </c>
    </row>
    <row r="13" spans="1:12" ht="20.25" customHeight="1">
      <c r="A13" s="48">
        <v>4</v>
      </c>
      <c r="B13" s="49" t="s">
        <v>30</v>
      </c>
      <c r="C13" s="50" t="s">
        <v>0</v>
      </c>
      <c r="D13" s="48" t="s">
        <v>45</v>
      </c>
      <c r="E13" s="51" t="s">
        <v>56</v>
      </c>
      <c r="F13" s="56" t="s">
        <v>60</v>
      </c>
      <c r="G13" s="56" t="s">
        <v>62</v>
      </c>
      <c r="H13" s="58">
        <v>82.9</v>
      </c>
      <c r="I13" s="54">
        <v>99.5</v>
      </c>
      <c r="J13" s="54">
        <v>72</v>
      </c>
      <c r="K13" s="54">
        <f t="shared" si="0"/>
        <v>326.4</v>
      </c>
      <c r="L13" s="55" t="s">
        <v>309</v>
      </c>
    </row>
    <row r="14" spans="1:12" ht="34.5" customHeight="1">
      <c r="A14" s="48">
        <v>5</v>
      </c>
      <c r="B14" s="49" t="s">
        <v>1</v>
      </c>
      <c r="C14" s="50" t="s">
        <v>4</v>
      </c>
      <c r="D14" s="48" t="s">
        <v>45</v>
      </c>
      <c r="E14" s="51" t="s">
        <v>104</v>
      </c>
      <c r="F14" s="56" t="s">
        <v>54</v>
      </c>
      <c r="G14" s="56" t="s">
        <v>311</v>
      </c>
      <c r="H14" s="53">
        <v>82.7</v>
      </c>
      <c r="I14" s="57">
        <v>97</v>
      </c>
      <c r="J14" s="54">
        <v>81</v>
      </c>
      <c r="K14" s="54">
        <f t="shared" si="0"/>
        <v>341.7</v>
      </c>
      <c r="L14" s="55" t="s">
        <v>309</v>
      </c>
    </row>
    <row r="15" spans="1:12" ht="30">
      <c r="A15" s="48">
        <v>6</v>
      </c>
      <c r="B15" s="49" t="s">
        <v>26</v>
      </c>
      <c r="C15" s="50" t="s">
        <v>105</v>
      </c>
      <c r="D15" s="48" t="s">
        <v>49</v>
      </c>
      <c r="E15" s="51" t="s">
        <v>106</v>
      </c>
      <c r="F15" s="56" t="s">
        <v>54</v>
      </c>
      <c r="G15" s="56" t="s">
        <v>107</v>
      </c>
      <c r="H15" s="53">
        <v>84.6</v>
      </c>
      <c r="I15" s="57">
        <v>100</v>
      </c>
      <c r="J15" s="54">
        <v>81</v>
      </c>
      <c r="K15" s="54">
        <f t="shared" si="0"/>
        <v>346.6</v>
      </c>
      <c r="L15" s="55" t="s">
        <v>309</v>
      </c>
    </row>
    <row r="16" spans="1:12" ht="24" customHeight="1">
      <c r="A16" s="48">
        <v>7</v>
      </c>
      <c r="B16" s="49" t="s">
        <v>53</v>
      </c>
      <c r="C16" s="50" t="s">
        <v>7</v>
      </c>
      <c r="D16" s="48" t="s">
        <v>45</v>
      </c>
      <c r="E16" s="51" t="s">
        <v>162</v>
      </c>
      <c r="F16" s="56" t="s">
        <v>55</v>
      </c>
      <c r="G16" s="56" t="s">
        <v>164</v>
      </c>
      <c r="H16" s="53">
        <v>82</v>
      </c>
      <c r="I16" s="57">
        <v>94</v>
      </c>
      <c r="J16" s="54">
        <v>79.5</v>
      </c>
      <c r="K16" s="54">
        <f t="shared" si="0"/>
        <v>335</v>
      </c>
      <c r="L16" s="55" t="s">
        <v>309</v>
      </c>
    </row>
    <row r="17" spans="1:12" ht="45">
      <c r="A17" s="48">
        <v>8</v>
      </c>
      <c r="B17" s="49" t="s">
        <v>180</v>
      </c>
      <c r="C17" s="50" t="s">
        <v>92</v>
      </c>
      <c r="D17" s="48" t="s">
        <v>45</v>
      </c>
      <c r="E17" s="51" t="s">
        <v>181</v>
      </c>
      <c r="F17" s="56" t="s">
        <v>55</v>
      </c>
      <c r="G17" s="56" t="s">
        <v>183</v>
      </c>
      <c r="H17" s="53">
        <v>77.67</v>
      </c>
      <c r="I17" s="57">
        <v>80</v>
      </c>
      <c r="J17" s="54">
        <v>74</v>
      </c>
      <c r="K17" s="54">
        <f t="shared" si="0"/>
        <v>305.67</v>
      </c>
      <c r="L17" s="55" t="s">
        <v>309</v>
      </c>
    </row>
    <row r="18" spans="1:12" ht="30">
      <c r="A18" s="48">
        <v>9</v>
      </c>
      <c r="B18" s="49" t="s">
        <v>177</v>
      </c>
      <c r="C18" s="50" t="s">
        <v>178</v>
      </c>
      <c r="D18" s="48" t="s">
        <v>49</v>
      </c>
      <c r="E18" s="51" t="s">
        <v>179</v>
      </c>
      <c r="F18" s="56" t="s">
        <v>266</v>
      </c>
      <c r="G18" s="56" t="s">
        <v>182</v>
      </c>
      <c r="H18" s="53">
        <f>3.55*25</f>
        <v>88.75</v>
      </c>
      <c r="I18" s="53">
        <f>3.55*25</f>
        <v>88.75</v>
      </c>
      <c r="J18" s="54">
        <v>70</v>
      </c>
      <c r="K18" s="54">
        <f t="shared" si="0"/>
        <v>317.5</v>
      </c>
      <c r="L18" s="55" t="s">
        <v>309</v>
      </c>
    </row>
    <row r="19" spans="1:12" ht="30">
      <c r="A19" s="48">
        <v>10</v>
      </c>
      <c r="B19" s="49" t="s">
        <v>257</v>
      </c>
      <c r="C19" s="50" t="s">
        <v>92</v>
      </c>
      <c r="D19" s="48" t="s">
        <v>45</v>
      </c>
      <c r="E19" s="51" t="s">
        <v>258</v>
      </c>
      <c r="F19" s="56" t="s">
        <v>266</v>
      </c>
      <c r="G19" s="56" t="s">
        <v>259</v>
      </c>
      <c r="H19" s="53">
        <v>82</v>
      </c>
      <c r="I19" s="57">
        <v>98</v>
      </c>
      <c r="J19" s="54">
        <v>81</v>
      </c>
      <c r="K19" s="54">
        <f t="shared" si="0"/>
        <v>342</v>
      </c>
      <c r="L19" s="55" t="s">
        <v>309</v>
      </c>
    </row>
    <row r="20" spans="1:12" ht="30">
      <c r="A20" s="48">
        <v>11</v>
      </c>
      <c r="B20" s="49" t="s">
        <v>3</v>
      </c>
      <c r="C20" s="50" t="s">
        <v>25</v>
      </c>
      <c r="D20" s="48" t="s">
        <v>45</v>
      </c>
      <c r="E20" s="51" t="s">
        <v>242</v>
      </c>
      <c r="F20" s="56" t="s">
        <v>267</v>
      </c>
      <c r="G20" s="56" t="s">
        <v>243</v>
      </c>
      <c r="H20" s="53">
        <v>74.1</v>
      </c>
      <c r="I20" s="57">
        <v>80</v>
      </c>
      <c r="J20" s="54">
        <v>62</v>
      </c>
      <c r="K20" s="54">
        <f t="shared" si="0"/>
        <v>278.1</v>
      </c>
      <c r="L20" s="55" t="s">
        <v>309</v>
      </c>
    </row>
    <row r="21" spans="1:12" ht="30">
      <c r="A21" s="48">
        <v>12</v>
      </c>
      <c r="B21" s="49" t="s">
        <v>245</v>
      </c>
      <c r="C21" s="50" t="s">
        <v>246</v>
      </c>
      <c r="D21" s="48" t="s">
        <v>49</v>
      </c>
      <c r="E21" s="51" t="s">
        <v>247</v>
      </c>
      <c r="F21" s="56" t="s">
        <v>267</v>
      </c>
      <c r="G21" s="56" t="s">
        <v>131</v>
      </c>
      <c r="H21" s="53">
        <f>2.67*25</f>
        <v>66.75</v>
      </c>
      <c r="I21" s="57">
        <v>95</v>
      </c>
      <c r="J21" s="54">
        <v>71.5</v>
      </c>
      <c r="K21" s="54">
        <f t="shared" si="0"/>
        <v>304.75</v>
      </c>
      <c r="L21" s="55" t="s">
        <v>309</v>
      </c>
    </row>
    <row r="22" spans="1:12" s="22" customFormat="1" ht="36.75" customHeight="1">
      <c r="A22" s="65">
        <v>13</v>
      </c>
      <c r="B22" s="66" t="s">
        <v>149</v>
      </c>
      <c r="C22" s="67" t="s">
        <v>150</v>
      </c>
      <c r="D22" s="65" t="s">
        <v>49</v>
      </c>
      <c r="E22" s="68" t="s">
        <v>151</v>
      </c>
      <c r="F22" s="69" t="s">
        <v>268</v>
      </c>
      <c r="G22" s="69" t="s">
        <v>152</v>
      </c>
      <c r="H22" s="70">
        <v>79.6</v>
      </c>
      <c r="I22" s="71">
        <v>87</v>
      </c>
      <c r="J22" s="72">
        <v>68.5</v>
      </c>
      <c r="K22" s="72">
        <f t="shared" si="0"/>
        <v>303.6</v>
      </c>
      <c r="L22" s="73" t="s">
        <v>309</v>
      </c>
    </row>
    <row r="23" spans="1:12" ht="45">
      <c r="A23" s="48">
        <v>14</v>
      </c>
      <c r="B23" s="49" t="s">
        <v>173</v>
      </c>
      <c r="C23" s="50" t="s">
        <v>174</v>
      </c>
      <c r="D23" s="48" t="s">
        <v>45</v>
      </c>
      <c r="E23" s="51" t="s">
        <v>175</v>
      </c>
      <c r="F23" s="56" t="s">
        <v>268</v>
      </c>
      <c r="G23" s="56" t="s">
        <v>176</v>
      </c>
      <c r="H23" s="53">
        <f>3.37*25</f>
        <v>84.25</v>
      </c>
      <c r="I23" s="57">
        <v>100</v>
      </c>
      <c r="J23" s="54">
        <v>71.5</v>
      </c>
      <c r="K23" s="54">
        <f t="shared" si="0"/>
        <v>327.25</v>
      </c>
      <c r="L23" s="55" t="s">
        <v>309</v>
      </c>
    </row>
    <row r="24" spans="1:12" ht="30">
      <c r="A24" s="48">
        <v>15</v>
      </c>
      <c r="B24" s="49" t="s">
        <v>214</v>
      </c>
      <c r="C24" s="50" t="s">
        <v>15</v>
      </c>
      <c r="D24" s="48" t="s">
        <v>49</v>
      </c>
      <c r="E24" s="51" t="s">
        <v>215</v>
      </c>
      <c r="F24" s="56" t="s">
        <v>268</v>
      </c>
      <c r="G24" s="56" t="s">
        <v>216</v>
      </c>
      <c r="H24" s="53">
        <f>3.1*25</f>
        <v>77.5</v>
      </c>
      <c r="I24" s="57">
        <v>100</v>
      </c>
      <c r="J24" s="54">
        <v>74.5</v>
      </c>
      <c r="K24" s="54">
        <f t="shared" si="0"/>
        <v>326.5</v>
      </c>
      <c r="L24" s="55" t="s">
        <v>309</v>
      </c>
    </row>
    <row r="25" spans="1:12" ht="30">
      <c r="A25" s="48">
        <v>16</v>
      </c>
      <c r="B25" s="49" t="s">
        <v>249</v>
      </c>
      <c r="C25" s="50" t="s">
        <v>250</v>
      </c>
      <c r="D25" s="48" t="s">
        <v>49</v>
      </c>
      <c r="E25" s="51" t="s">
        <v>251</v>
      </c>
      <c r="F25" s="56" t="s">
        <v>268</v>
      </c>
      <c r="G25" s="56" t="s">
        <v>252</v>
      </c>
      <c r="H25" s="53">
        <v>74.8</v>
      </c>
      <c r="I25" s="53">
        <v>74.8</v>
      </c>
      <c r="J25" s="54">
        <v>86.5</v>
      </c>
      <c r="K25" s="54">
        <f t="shared" si="0"/>
        <v>322.6</v>
      </c>
      <c r="L25" s="55" t="s">
        <v>309</v>
      </c>
    </row>
    <row r="26" spans="1:12" ht="30">
      <c r="A26" s="48">
        <v>17</v>
      </c>
      <c r="B26" s="49" t="s">
        <v>217</v>
      </c>
      <c r="C26" s="50" t="s">
        <v>27</v>
      </c>
      <c r="D26" s="48" t="s">
        <v>45</v>
      </c>
      <c r="E26" s="51" t="s">
        <v>218</v>
      </c>
      <c r="F26" s="56" t="s">
        <v>300</v>
      </c>
      <c r="G26" s="56" t="s">
        <v>220</v>
      </c>
      <c r="H26" s="98">
        <f>5*100/7</f>
        <v>71.42857142857143</v>
      </c>
      <c r="I26" s="99"/>
      <c r="J26" s="54">
        <v>80</v>
      </c>
      <c r="K26" s="54">
        <f>(H26+J26)*2</f>
        <v>302.8571428571429</v>
      </c>
      <c r="L26" s="55" t="s">
        <v>309</v>
      </c>
    </row>
    <row r="27" spans="1:12" ht="45" customHeight="1">
      <c r="A27" s="48">
        <v>18</v>
      </c>
      <c r="B27" s="49" t="s">
        <v>312</v>
      </c>
      <c r="C27" s="50" t="s">
        <v>13</v>
      </c>
      <c r="D27" s="48" t="s">
        <v>45</v>
      </c>
      <c r="E27" s="51" t="s">
        <v>219</v>
      </c>
      <c r="F27" s="56" t="s">
        <v>300</v>
      </c>
      <c r="G27" s="56" t="s">
        <v>220</v>
      </c>
      <c r="H27" s="98">
        <f>6.08*100/7</f>
        <v>86.85714285714286</v>
      </c>
      <c r="I27" s="99"/>
      <c r="J27" s="54">
        <v>89.5</v>
      </c>
      <c r="K27" s="54">
        <f>(H27+J27)*2</f>
        <v>352.7142857142857</v>
      </c>
      <c r="L27" s="55" t="s">
        <v>309</v>
      </c>
    </row>
    <row r="28" spans="1:12" ht="45" customHeight="1">
      <c r="A28" s="48">
        <v>19</v>
      </c>
      <c r="B28" s="49" t="s">
        <v>3</v>
      </c>
      <c r="C28" s="50" t="s">
        <v>22</v>
      </c>
      <c r="D28" s="48" t="s">
        <v>45</v>
      </c>
      <c r="E28" s="51" t="s">
        <v>244</v>
      </c>
      <c r="F28" s="56" t="s">
        <v>301</v>
      </c>
      <c r="G28" s="56" t="s">
        <v>248</v>
      </c>
      <c r="H28" s="53">
        <f>2.96*25</f>
        <v>74</v>
      </c>
      <c r="I28" s="57">
        <v>95</v>
      </c>
      <c r="J28" s="54">
        <v>70</v>
      </c>
      <c r="K28" s="54">
        <f t="shared" si="0"/>
        <v>309</v>
      </c>
      <c r="L28" s="55" t="s">
        <v>309</v>
      </c>
    </row>
    <row r="29" spans="1:12" ht="30" customHeight="1">
      <c r="A29" s="48">
        <v>20</v>
      </c>
      <c r="B29" s="49" t="s">
        <v>200</v>
      </c>
      <c r="C29" s="50" t="s">
        <v>201</v>
      </c>
      <c r="D29" s="48" t="s">
        <v>45</v>
      </c>
      <c r="E29" s="51" t="s">
        <v>202</v>
      </c>
      <c r="F29" s="56" t="s">
        <v>302</v>
      </c>
      <c r="G29" s="56" t="s">
        <v>203</v>
      </c>
      <c r="H29" s="53">
        <f>3*25</f>
        <v>75</v>
      </c>
      <c r="I29" s="54">
        <v>95</v>
      </c>
      <c r="J29" s="54">
        <v>70</v>
      </c>
      <c r="K29" s="54">
        <f t="shared" si="0"/>
        <v>310</v>
      </c>
      <c r="L29" s="55" t="s">
        <v>309</v>
      </c>
    </row>
    <row r="30" spans="1:12" ht="45" customHeight="1">
      <c r="A30" s="48">
        <v>21</v>
      </c>
      <c r="B30" s="49" t="s">
        <v>281</v>
      </c>
      <c r="C30" s="50" t="s">
        <v>14</v>
      </c>
      <c r="D30" s="48" t="s">
        <v>45</v>
      </c>
      <c r="E30" s="51" t="s">
        <v>204</v>
      </c>
      <c r="F30" s="56" t="s">
        <v>303</v>
      </c>
      <c r="G30" s="56" t="s">
        <v>205</v>
      </c>
      <c r="H30" s="53">
        <v>73.7</v>
      </c>
      <c r="I30" s="57">
        <v>85</v>
      </c>
      <c r="J30" s="54">
        <v>70</v>
      </c>
      <c r="K30" s="54">
        <f t="shared" si="0"/>
        <v>298.7</v>
      </c>
      <c r="L30" s="55" t="s">
        <v>309</v>
      </c>
    </row>
    <row r="31" spans="1:12" ht="45" customHeight="1">
      <c r="A31" s="48">
        <v>22</v>
      </c>
      <c r="B31" s="49" t="s">
        <v>210</v>
      </c>
      <c r="C31" s="50" t="s">
        <v>227</v>
      </c>
      <c r="D31" s="48" t="s">
        <v>45</v>
      </c>
      <c r="E31" s="51" t="s">
        <v>228</v>
      </c>
      <c r="F31" s="56" t="s">
        <v>304</v>
      </c>
      <c r="G31" s="56" t="s">
        <v>229</v>
      </c>
      <c r="H31" s="98">
        <f>6.25*100/7</f>
        <v>89.28571428571429</v>
      </c>
      <c r="I31" s="99"/>
      <c r="J31" s="54">
        <v>69</v>
      </c>
      <c r="K31" s="54">
        <f>(H31+J31)*2</f>
        <v>316.57142857142856</v>
      </c>
      <c r="L31" s="55" t="s">
        <v>309</v>
      </c>
    </row>
    <row r="32" spans="1:12" ht="45" customHeight="1">
      <c r="A32" s="48">
        <v>23</v>
      </c>
      <c r="B32" s="49" t="s">
        <v>6</v>
      </c>
      <c r="C32" s="50" t="s">
        <v>2</v>
      </c>
      <c r="D32" s="48" t="s">
        <v>45</v>
      </c>
      <c r="E32" s="51" t="s">
        <v>96</v>
      </c>
      <c r="F32" s="56" t="s">
        <v>304</v>
      </c>
      <c r="G32" s="56" t="s">
        <v>101</v>
      </c>
      <c r="H32" s="53">
        <f>3.64*25</f>
        <v>91</v>
      </c>
      <c r="I32" s="57">
        <v>89</v>
      </c>
      <c r="J32" s="54">
        <v>73</v>
      </c>
      <c r="K32" s="54">
        <f t="shared" si="0"/>
        <v>326</v>
      </c>
      <c r="L32" s="55" t="s">
        <v>309</v>
      </c>
    </row>
    <row r="33" spans="1:12" ht="40.5" customHeight="1">
      <c r="A33" s="48">
        <v>24</v>
      </c>
      <c r="B33" s="49" t="s">
        <v>20</v>
      </c>
      <c r="C33" s="50" t="s">
        <v>0</v>
      </c>
      <c r="D33" s="48" t="s">
        <v>45</v>
      </c>
      <c r="E33" s="51" t="s">
        <v>163</v>
      </c>
      <c r="F33" s="56" t="s">
        <v>305</v>
      </c>
      <c r="G33" s="56" t="s">
        <v>271</v>
      </c>
      <c r="H33" s="53">
        <v>73.6</v>
      </c>
      <c r="I33" s="57">
        <v>94</v>
      </c>
      <c r="J33" s="54">
        <v>75</v>
      </c>
      <c r="K33" s="54">
        <f t="shared" si="0"/>
        <v>317.6</v>
      </c>
      <c r="L33" s="55" t="s">
        <v>309</v>
      </c>
    </row>
    <row r="34" spans="1:12" ht="40.5" customHeight="1">
      <c r="A34" s="48">
        <v>25</v>
      </c>
      <c r="B34" s="49" t="s">
        <v>77</v>
      </c>
      <c r="C34" s="50" t="s">
        <v>129</v>
      </c>
      <c r="D34" s="48" t="s">
        <v>45</v>
      </c>
      <c r="E34" s="51" t="s">
        <v>130</v>
      </c>
      <c r="F34" s="56" t="s">
        <v>305</v>
      </c>
      <c r="G34" s="56" t="s">
        <v>131</v>
      </c>
      <c r="H34" s="53">
        <v>90.52</v>
      </c>
      <c r="I34" s="57">
        <v>90.7</v>
      </c>
      <c r="J34" s="54">
        <v>73.5</v>
      </c>
      <c r="K34" s="54">
        <f t="shared" si="0"/>
        <v>328.22</v>
      </c>
      <c r="L34" s="55" t="s">
        <v>309</v>
      </c>
    </row>
    <row r="35" spans="1:12" ht="40.5" customHeight="1">
      <c r="A35" s="48">
        <v>26</v>
      </c>
      <c r="B35" s="49" t="s">
        <v>279</v>
      </c>
      <c r="C35" s="50" t="s">
        <v>11</v>
      </c>
      <c r="D35" s="48" t="s">
        <v>45</v>
      </c>
      <c r="E35" s="51" t="s">
        <v>72</v>
      </c>
      <c r="F35" s="56" t="s">
        <v>305</v>
      </c>
      <c r="G35" s="56" t="s">
        <v>65</v>
      </c>
      <c r="H35" s="53">
        <v>88.8</v>
      </c>
      <c r="I35" s="57">
        <v>90</v>
      </c>
      <c r="J35" s="54">
        <v>77.5</v>
      </c>
      <c r="K35" s="54">
        <f t="shared" si="0"/>
        <v>333.8</v>
      </c>
      <c r="L35" s="55" t="s">
        <v>309</v>
      </c>
    </row>
    <row r="36" spans="1:12" ht="40.5" customHeight="1">
      <c r="A36" s="48">
        <v>27</v>
      </c>
      <c r="B36" s="49" t="s">
        <v>19</v>
      </c>
      <c r="C36" s="50" t="s">
        <v>92</v>
      </c>
      <c r="D36" s="48" t="s">
        <v>45</v>
      </c>
      <c r="E36" s="51" t="s">
        <v>93</v>
      </c>
      <c r="F36" s="56" t="s">
        <v>306</v>
      </c>
      <c r="G36" s="56" t="s">
        <v>94</v>
      </c>
      <c r="H36" s="53">
        <v>74.9</v>
      </c>
      <c r="I36" s="57">
        <v>90</v>
      </c>
      <c r="J36" s="54">
        <v>70</v>
      </c>
      <c r="K36" s="54">
        <f t="shared" si="0"/>
        <v>304.9</v>
      </c>
      <c r="L36" s="55" t="s">
        <v>309</v>
      </c>
    </row>
    <row r="37" spans="1:12" ht="33" customHeight="1">
      <c r="A37" s="48">
        <v>28</v>
      </c>
      <c r="B37" s="49" t="s">
        <v>211</v>
      </c>
      <c r="C37" s="50" t="s">
        <v>8</v>
      </c>
      <c r="D37" s="48" t="s">
        <v>49</v>
      </c>
      <c r="E37" s="51" t="s">
        <v>212</v>
      </c>
      <c r="F37" s="56" t="s">
        <v>307</v>
      </c>
      <c r="G37" s="56" t="s">
        <v>213</v>
      </c>
      <c r="H37" s="53">
        <v>80.5</v>
      </c>
      <c r="I37" s="57">
        <v>74</v>
      </c>
      <c r="J37" s="54">
        <v>70</v>
      </c>
      <c r="K37" s="54">
        <f t="shared" si="0"/>
        <v>294.5</v>
      </c>
      <c r="L37" s="55" t="s">
        <v>309</v>
      </c>
    </row>
    <row r="38" spans="1:12" ht="33" customHeight="1">
      <c r="A38" s="48">
        <v>29</v>
      </c>
      <c r="B38" s="49" t="s">
        <v>74</v>
      </c>
      <c r="C38" s="50" t="s">
        <v>34</v>
      </c>
      <c r="D38" s="48" t="s">
        <v>49</v>
      </c>
      <c r="E38" s="51" t="s">
        <v>75</v>
      </c>
      <c r="F38" s="56" t="s">
        <v>308</v>
      </c>
      <c r="G38" s="56" t="s">
        <v>64</v>
      </c>
      <c r="H38" s="53">
        <v>69.6</v>
      </c>
      <c r="I38" s="57">
        <v>97.5</v>
      </c>
      <c r="J38" s="54">
        <v>66</v>
      </c>
      <c r="K38" s="54">
        <f t="shared" si="0"/>
        <v>299.1</v>
      </c>
      <c r="L38" s="55" t="s">
        <v>309</v>
      </c>
    </row>
    <row r="39" spans="1:12" ht="37.5" customHeight="1">
      <c r="A39" s="48">
        <v>30</v>
      </c>
      <c r="B39" s="14" t="s">
        <v>180</v>
      </c>
      <c r="C39" s="24" t="s">
        <v>5</v>
      </c>
      <c r="D39" s="6" t="s">
        <v>45</v>
      </c>
      <c r="E39" s="25" t="s">
        <v>194</v>
      </c>
      <c r="F39" s="26" t="s">
        <v>318</v>
      </c>
      <c r="G39" s="26" t="s">
        <v>195</v>
      </c>
      <c r="H39" s="90">
        <v>78.9</v>
      </c>
      <c r="I39" s="91"/>
      <c r="J39" s="27">
        <v>65.5</v>
      </c>
      <c r="K39" s="27">
        <f>(H39+J39)*2</f>
        <v>288.8</v>
      </c>
      <c r="L39" s="46" t="s">
        <v>309</v>
      </c>
    </row>
    <row r="40" spans="1:12" ht="37.5" customHeight="1">
      <c r="A40" s="48">
        <v>31</v>
      </c>
      <c r="B40" s="14" t="s">
        <v>6</v>
      </c>
      <c r="C40" s="24" t="s">
        <v>10</v>
      </c>
      <c r="D40" s="6" t="s">
        <v>45</v>
      </c>
      <c r="E40" s="25" t="s">
        <v>206</v>
      </c>
      <c r="F40" s="26" t="s">
        <v>318</v>
      </c>
      <c r="G40" s="26" t="s">
        <v>207</v>
      </c>
      <c r="H40" s="90">
        <v>64.4</v>
      </c>
      <c r="I40" s="91"/>
      <c r="J40" s="27">
        <v>66.5</v>
      </c>
      <c r="K40" s="27">
        <f>(H40+J40)*2</f>
        <v>261.8</v>
      </c>
      <c r="L40" s="46" t="s">
        <v>309</v>
      </c>
    </row>
    <row r="41" spans="1:12" ht="37.5" customHeight="1">
      <c r="A41" s="48">
        <v>32</v>
      </c>
      <c r="B41" s="14" t="s">
        <v>3</v>
      </c>
      <c r="C41" s="24" t="s">
        <v>208</v>
      </c>
      <c r="D41" s="6" t="s">
        <v>45</v>
      </c>
      <c r="E41" s="25" t="s">
        <v>209</v>
      </c>
      <c r="F41" s="26" t="s">
        <v>318</v>
      </c>
      <c r="G41" s="26" t="s">
        <v>207</v>
      </c>
      <c r="H41" s="90">
        <v>75</v>
      </c>
      <c r="I41" s="91"/>
      <c r="J41" s="27">
        <v>62</v>
      </c>
      <c r="K41" s="27">
        <f>(H41+J41)*2</f>
        <v>274</v>
      </c>
      <c r="L41" s="46" t="s">
        <v>309</v>
      </c>
    </row>
    <row r="42" spans="1:12" ht="36" customHeight="1">
      <c r="A42" s="48">
        <v>33</v>
      </c>
      <c r="B42" s="7" t="s">
        <v>12</v>
      </c>
      <c r="C42" s="8" t="s">
        <v>32</v>
      </c>
      <c r="D42" s="9" t="s">
        <v>45</v>
      </c>
      <c r="E42" s="10" t="s">
        <v>114</v>
      </c>
      <c r="F42" s="11" t="s">
        <v>33</v>
      </c>
      <c r="G42" s="11" t="s">
        <v>272</v>
      </c>
      <c r="H42" s="15">
        <v>67.2</v>
      </c>
      <c r="I42" s="16">
        <v>93</v>
      </c>
      <c r="J42" s="27">
        <v>69</v>
      </c>
      <c r="K42" s="27">
        <f>(H42+I42)+(J42*2)</f>
        <v>298.2</v>
      </c>
      <c r="L42" s="46" t="s">
        <v>309</v>
      </c>
    </row>
    <row r="43" spans="1:12" ht="36" customHeight="1">
      <c r="A43" s="48">
        <v>34</v>
      </c>
      <c r="B43" s="7" t="s">
        <v>232</v>
      </c>
      <c r="C43" s="8" t="s">
        <v>233</v>
      </c>
      <c r="D43" s="9" t="s">
        <v>49</v>
      </c>
      <c r="E43" s="10" t="s">
        <v>234</v>
      </c>
      <c r="F43" s="11" t="s">
        <v>33</v>
      </c>
      <c r="G43" s="11" t="s">
        <v>273</v>
      </c>
      <c r="H43" s="79">
        <v>69.3</v>
      </c>
      <c r="I43" s="80"/>
      <c r="J43" s="27">
        <v>69</v>
      </c>
      <c r="K43" s="27">
        <f>(H43+J43)*2</f>
        <v>276.6</v>
      </c>
      <c r="L43" s="46" t="s">
        <v>309</v>
      </c>
    </row>
    <row r="44" spans="1:12" ht="36" customHeight="1">
      <c r="A44" s="48">
        <v>35</v>
      </c>
      <c r="B44" s="7" t="s">
        <v>66</v>
      </c>
      <c r="C44" s="8" t="s">
        <v>67</v>
      </c>
      <c r="D44" s="9" t="s">
        <v>49</v>
      </c>
      <c r="E44" s="10" t="s">
        <v>73</v>
      </c>
      <c r="F44" s="17" t="s">
        <v>280</v>
      </c>
      <c r="G44" s="11" t="s">
        <v>69</v>
      </c>
      <c r="H44" s="15">
        <v>83.8</v>
      </c>
      <c r="I44" s="16">
        <v>91</v>
      </c>
      <c r="J44" s="27">
        <v>80.5</v>
      </c>
      <c r="K44" s="27">
        <f>(H44+I44)+(J44*2)</f>
        <v>335.8</v>
      </c>
      <c r="L44" s="46" t="s">
        <v>309</v>
      </c>
    </row>
    <row r="45" spans="1:12" ht="36" customHeight="1">
      <c r="A45" s="48">
        <v>36</v>
      </c>
      <c r="B45" s="7" t="s">
        <v>117</v>
      </c>
      <c r="C45" s="8" t="s">
        <v>18</v>
      </c>
      <c r="D45" s="9" t="s">
        <v>49</v>
      </c>
      <c r="E45" s="10" t="s">
        <v>115</v>
      </c>
      <c r="F45" s="11" t="s">
        <v>31</v>
      </c>
      <c r="G45" s="11" t="s">
        <v>116</v>
      </c>
      <c r="H45" s="15">
        <v>69.9</v>
      </c>
      <c r="I45" s="16">
        <v>67</v>
      </c>
      <c r="J45" s="27">
        <v>78</v>
      </c>
      <c r="K45" s="27">
        <f>(H45+I45)+(J45*2)</f>
        <v>292.9</v>
      </c>
      <c r="L45" s="46" t="s">
        <v>309</v>
      </c>
    </row>
    <row r="46" spans="1:12" ht="24" customHeight="1">
      <c r="A46" s="48">
        <v>37</v>
      </c>
      <c r="B46" s="7" t="s">
        <v>20</v>
      </c>
      <c r="C46" s="8" t="s">
        <v>5</v>
      </c>
      <c r="D46" s="9" t="s">
        <v>45</v>
      </c>
      <c r="E46" s="10" t="s">
        <v>68</v>
      </c>
      <c r="F46" s="11" t="s">
        <v>261</v>
      </c>
      <c r="G46" s="11" t="s">
        <v>274</v>
      </c>
      <c r="H46" s="79">
        <v>65.7</v>
      </c>
      <c r="I46" s="80"/>
      <c r="J46" s="27">
        <v>69</v>
      </c>
      <c r="K46" s="27">
        <f aca="true" t="shared" si="1" ref="K46:K65">(H46+J46)*2</f>
        <v>269.4</v>
      </c>
      <c r="L46" s="46" t="s">
        <v>309</v>
      </c>
    </row>
    <row r="47" spans="1:12" ht="31.5">
      <c r="A47" s="48">
        <v>38</v>
      </c>
      <c r="B47" s="14" t="s">
        <v>70</v>
      </c>
      <c r="C47" s="8" t="s">
        <v>27</v>
      </c>
      <c r="D47" s="9" t="s">
        <v>45</v>
      </c>
      <c r="E47" s="10" t="s">
        <v>71</v>
      </c>
      <c r="F47" s="11" t="s">
        <v>261</v>
      </c>
      <c r="G47" s="11" t="s">
        <v>275</v>
      </c>
      <c r="H47" s="79">
        <v>71</v>
      </c>
      <c r="I47" s="80"/>
      <c r="J47" s="27">
        <v>70</v>
      </c>
      <c r="K47" s="27">
        <f t="shared" si="1"/>
        <v>282</v>
      </c>
      <c r="L47" s="46" t="s">
        <v>309</v>
      </c>
    </row>
    <row r="48" spans="1:12" s="22" customFormat="1" ht="18.75" customHeight="1">
      <c r="A48" s="48">
        <v>39</v>
      </c>
      <c r="B48" s="39" t="s">
        <v>284</v>
      </c>
      <c r="C48" s="40" t="s">
        <v>95</v>
      </c>
      <c r="D48" s="41" t="s">
        <v>45</v>
      </c>
      <c r="E48" s="42" t="s">
        <v>186</v>
      </c>
      <c r="F48" s="44" t="s">
        <v>262</v>
      </c>
      <c r="G48" s="44" t="s">
        <v>187</v>
      </c>
      <c r="H48" s="81">
        <f>3.25*25</f>
        <v>81.25</v>
      </c>
      <c r="I48" s="82"/>
      <c r="J48" s="45">
        <v>65</v>
      </c>
      <c r="K48" s="45">
        <f t="shared" si="1"/>
        <v>292.5</v>
      </c>
      <c r="L48" s="47" t="s">
        <v>310</v>
      </c>
    </row>
    <row r="49" spans="1:12" ht="39.75" customHeight="1">
      <c r="A49" s="48">
        <v>40</v>
      </c>
      <c r="B49" s="7" t="s">
        <v>225</v>
      </c>
      <c r="C49" s="8" t="s">
        <v>0</v>
      </c>
      <c r="D49" s="9" t="s">
        <v>45</v>
      </c>
      <c r="E49" s="10" t="s">
        <v>226</v>
      </c>
      <c r="F49" s="11" t="s">
        <v>262</v>
      </c>
      <c r="G49" s="11" t="s">
        <v>290</v>
      </c>
      <c r="H49" s="79">
        <v>83.1</v>
      </c>
      <c r="I49" s="80"/>
      <c r="J49" s="27">
        <v>69.5</v>
      </c>
      <c r="K49" s="27">
        <f t="shared" si="1"/>
        <v>305.2</v>
      </c>
      <c r="L49" s="46" t="s">
        <v>309</v>
      </c>
    </row>
    <row r="50" spans="1:12" ht="36.75" customHeight="1">
      <c r="A50" s="48">
        <v>41</v>
      </c>
      <c r="B50" s="7" t="s">
        <v>282</v>
      </c>
      <c r="C50" s="8" t="s">
        <v>32</v>
      </c>
      <c r="D50" s="9" t="s">
        <v>49</v>
      </c>
      <c r="E50" s="10" t="s">
        <v>153</v>
      </c>
      <c r="F50" s="11" t="s">
        <v>230</v>
      </c>
      <c r="G50" s="11" t="s">
        <v>154</v>
      </c>
      <c r="H50" s="15">
        <v>78.8</v>
      </c>
      <c r="I50" s="16">
        <v>90</v>
      </c>
      <c r="J50" s="27">
        <v>71</v>
      </c>
      <c r="K50" s="27">
        <f>(H50+I50)+(J50*2)</f>
        <v>310.8</v>
      </c>
      <c r="L50" s="46" t="s">
        <v>309</v>
      </c>
    </row>
    <row r="51" spans="1:12" ht="18.75" customHeight="1">
      <c r="A51" s="48">
        <v>42</v>
      </c>
      <c r="B51" s="7" t="s">
        <v>235</v>
      </c>
      <c r="C51" s="8" t="s">
        <v>236</v>
      </c>
      <c r="D51" s="9" t="s">
        <v>45</v>
      </c>
      <c r="E51" s="10" t="s">
        <v>237</v>
      </c>
      <c r="F51" s="11" t="s">
        <v>238</v>
      </c>
      <c r="G51" s="11" t="s">
        <v>239</v>
      </c>
      <c r="H51" s="79">
        <v>61.3</v>
      </c>
      <c r="I51" s="80"/>
      <c r="J51" s="27">
        <v>69.5</v>
      </c>
      <c r="K51" s="27">
        <f t="shared" si="1"/>
        <v>261.6</v>
      </c>
      <c r="L51" s="46" t="s">
        <v>309</v>
      </c>
    </row>
    <row r="52" spans="1:12" s="22" customFormat="1" ht="31.5">
      <c r="A52" s="48">
        <v>43</v>
      </c>
      <c r="B52" s="39" t="s">
        <v>159</v>
      </c>
      <c r="C52" s="40" t="s">
        <v>34</v>
      </c>
      <c r="D52" s="41" t="s">
        <v>49</v>
      </c>
      <c r="E52" s="42" t="s">
        <v>160</v>
      </c>
      <c r="F52" s="44" t="s">
        <v>238</v>
      </c>
      <c r="G52" s="44" t="s">
        <v>161</v>
      </c>
      <c r="H52" s="81">
        <f>2.72*25</f>
        <v>68</v>
      </c>
      <c r="I52" s="82"/>
      <c r="J52" s="45">
        <v>61</v>
      </c>
      <c r="K52" s="45">
        <f t="shared" si="1"/>
        <v>258</v>
      </c>
      <c r="L52" s="47" t="s">
        <v>310</v>
      </c>
    </row>
    <row r="53" spans="1:12" ht="31.5">
      <c r="A53" s="48">
        <v>44</v>
      </c>
      <c r="B53" s="7" t="s">
        <v>167</v>
      </c>
      <c r="C53" s="8" t="s">
        <v>37</v>
      </c>
      <c r="D53" s="9" t="s">
        <v>49</v>
      </c>
      <c r="E53" s="10" t="s">
        <v>61</v>
      </c>
      <c r="F53" s="11" t="s">
        <v>36</v>
      </c>
      <c r="G53" s="11" t="s">
        <v>168</v>
      </c>
      <c r="H53" s="79">
        <v>72.7</v>
      </c>
      <c r="I53" s="80"/>
      <c r="J53" s="27">
        <v>69.5</v>
      </c>
      <c r="K53" s="27">
        <f t="shared" si="1"/>
        <v>284.4</v>
      </c>
      <c r="L53" s="46" t="s">
        <v>309</v>
      </c>
    </row>
    <row r="54" spans="1:12" s="22" customFormat="1" ht="31.5">
      <c r="A54" s="48">
        <v>45</v>
      </c>
      <c r="B54" s="62" t="s">
        <v>86</v>
      </c>
      <c r="C54" s="63" t="s">
        <v>87</v>
      </c>
      <c r="D54" s="28" t="s">
        <v>49</v>
      </c>
      <c r="E54" s="64" t="s">
        <v>88</v>
      </c>
      <c r="F54" s="17" t="s">
        <v>36</v>
      </c>
      <c r="G54" s="17" t="s">
        <v>89</v>
      </c>
      <c r="H54" s="84">
        <v>66.6</v>
      </c>
      <c r="I54" s="85"/>
      <c r="J54" s="19">
        <v>71</v>
      </c>
      <c r="K54" s="19">
        <f t="shared" si="1"/>
        <v>275.2</v>
      </c>
      <c r="L54" s="46" t="s">
        <v>309</v>
      </c>
    </row>
    <row r="55" spans="1:12" ht="27" customHeight="1">
      <c r="A55" s="48">
        <v>46</v>
      </c>
      <c r="B55" s="7" t="s">
        <v>184</v>
      </c>
      <c r="C55" s="8" t="s">
        <v>95</v>
      </c>
      <c r="D55" s="9" t="s">
        <v>45</v>
      </c>
      <c r="E55" s="10" t="s">
        <v>185</v>
      </c>
      <c r="F55" s="11" t="s">
        <v>36</v>
      </c>
      <c r="G55" s="11" t="s">
        <v>85</v>
      </c>
      <c r="H55" s="79">
        <v>65.2</v>
      </c>
      <c r="I55" s="80"/>
      <c r="J55" s="27">
        <v>75.5</v>
      </c>
      <c r="K55" s="27">
        <f t="shared" si="1"/>
        <v>281.4</v>
      </c>
      <c r="L55" s="46" t="s">
        <v>309</v>
      </c>
    </row>
    <row r="56" spans="1:12" ht="27" customHeight="1">
      <c r="A56" s="48">
        <v>47</v>
      </c>
      <c r="B56" s="7" t="s">
        <v>19</v>
      </c>
      <c r="C56" s="8" t="s">
        <v>38</v>
      </c>
      <c r="D56" s="9" t="s">
        <v>45</v>
      </c>
      <c r="E56" s="10" t="s">
        <v>84</v>
      </c>
      <c r="F56" s="11" t="s">
        <v>36</v>
      </c>
      <c r="G56" s="11" t="s">
        <v>85</v>
      </c>
      <c r="H56" s="79">
        <v>71.2</v>
      </c>
      <c r="I56" s="80"/>
      <c r="J56" s="27">
        <v>71.5</v>
      </c>
      <c r="K56" s="27">
        <f t="shared" si="1"/>
        <v>285.4</v>
      </c>
      <c r="L56" s="46" t="s">
        <v>309</v>
      </c>
    </row>
    <row r="57" spans="1:12" ht="27" customHeight="1">
      <c r="A57" s="48">
        <v>48</v>
      </c>
      <c r="B57" s="7" t="s">
        <v>276</v>
      </c>
      <c r="C57" s="8" t="s">
        <v>23</v>
      </c>
      <c r="D57" s="9" t="s">
        <v>45</v>
      </c>
      <c r="E57" s="10" t="s">
        <v>264</v>
      </c>
      <c r="F57" s="11" t="s">
        <v>36</v>
      </c>
      <c r="G57" s="11" t="s">
        <v>265</v>
      </c>
      <c r="H57" s="79">
        <v>64.7</v>
      </c>
      <c r="I57" s="80"/>
      <c r="J57" s="27">
        <v>73</v>
      </c>
      <c r="K57" s="27">
        <f t="shared" si="1"/>
        <v>275.4</v>
      </c>
      <c r="L57" s="46" t="s">
        <v>309</v>
      </c>
    </row>
    <row r="58" spans="1:12" s="22" customFormat="1" ht="27" customHeight="1">
      <c r="A58" s="48">
        <v>49</v>
      </c>
      <c r="B58" s="39" t="s">
        <v>19</v>
      </c>
      <c r="C58" s="40" t="s">
        <v>90</v>
      </c>
      <c r="D58" s="41" t="s">
        <v>45</v>
      </c>
      <c r="E58" s="42" t="s">
        <v>98</v>
      </c>
      <c r="F58" s="44" t="s">
        <v>36</v>
      </c>
      <c r="G58" s="44" t="s">
        <v>91</v>
      </c>
      <c r="H58" s="81">
        <v>74.8</v>
      </c>
      <c r="I58" s="82"/>
      <c r="J58" s="45">
        <v>59</v>
      </c>
      <c r="K58" s="45">
        <f t="shared" si="1"/>
        <v>267.6</v>
      </c>
      <c r="L58" s="47" t="s">
        <v>310</v>
      </c>
    </row>
    <row r="59" spans="1:12" s="22" customFormat="1" ht="39" customHeight="1">
      <c r="A59" s="48">
        <v>50</v>
      </c>
      <c r="B59" s="39" t="s">
        <v>3</v>
      </c>
      <c r="C59" s="40" t="s">
        <v>92</v>
      </c>
      <c r="D59" s="41" t="s">
        <v>45</v>
      </c>
      <c r="E59" s="42" t="s">
        <v>188</v>
      </c>
      <c r="F59" s="44" t="s">
        <v>36</v>
      </c>
      <c r="G59" s="43" t="s">
        <v>291</v>
      </c>
      <c r="H59" s="81">
        <v>77.8</v>
      </c>
      <c r="I59" s="82"/>
      <c r="J59" s="45">
        <v>58.5</v>
      </c>
      <c r="K59" s="45">
        <f t="shared" si="1"/>
        <v>272.6</v>
      </c>
      <c r="L59" s="47" t="s">
        <v>310</v>
      </c>
    </row>
    <row r="60" spans="1:12" ht="39.75" customHeight="1">
      <c r="A60" s="48">
        <v>51</v>
      </c>
      <c r="B60" s="7" t="s">
        <v>285</v>
      </c>
      <c r="C60" s="8" t="s">
        <v>9</v>
      </c>
      <c r="D60" s="9" t="s">
        <v>45</v>
      </c>
      <c r="E60" s="10" t="s">
        <v>269</v>
      </c>
      <c r="F60" s="11" t="s">
        <v>148</v>
      </c>
      <c r="G60" s="37" t="s">
        <v>289</v>
      </c>
      <c r="H60" s="79">
        <v>81.6</v>
      </c>
      <c r="I60" s="80"/>
      <c r="J60" s="27">
        <v>69</v>
      </c>
      <c r="K60" s="27">
        <f t="shared" si="1"/>
        <v>301.2</v>
      </c>
      <c r="L60" s="46" t="s">
        <v>309</v>
      </c>
    </row>
    <row r="61" spans="1:12" s="22" customFormat="1" ht="31.5">
      <c r="A61" s="48">
        <v>52</v>
      </c>
      <c r="B61" s="39" t="s">
        <v>145</v>
      </c>
      <c r="C61" s="40" t="s">
        <v>24</v>
      </c>
      <c r="D61" s="41" t="s">
        <v>45</v>
      </c>
      <c r="E61" s="42" t="s">
        <v>147</v>
      </c>
      <c r="F61" s="44" t="s">
        <v>148</v>
      </c>
      <c r="G61" s="43" t="s">
        <v>270</v>
      </c>
      <c r="H61" s="81">
        <v>76.5</v>
      </c>
      <c r="I61" s="82"/>
      <c r="J61" s="45">
        <v>69</v>
      </c>
      <c r="K61" s="45">
        <f t="shared" si="1"/>
        <v>291</v>
      </c>
      <c r="L61" s="47" t="s">
        <v>310</v>
      </c>
    </row>
    <row r="62" spans="1:12" ht="34.5" customHeight="1">
      <c r="A62" s="48">
        <v>53</v>
      </c>
      <c r="B62" s="7" t="s">
        <v>76</v>
      </c>
      <c r="C62" s="8" t="s">
        <v>50</v>
      </c>
      <c r="D62" s="9" t="s">
        <v>45</v>
      </c>
      <c r="E62" s="10" t="s">
        <v>78</v>
      </c>
      <c r="F62" s="74" t="s">
        <v>299</v>
      </c>
      <c r="G62" s="37" t="s">
        <v>292</v>
      </c>
      <c r="H62" s="79">
        <v>65.4</v>
      </c>
      <c r="I62" s="80"/>
      <c r="J62" s="27">
        <v>65.5</v>
      </c>
      <c r="K62" s="27">
        <f t="shared" si="1"/>
        <v>261.8</v>
      </c>
      <c r="L62" s="46" t="s">
        <v>309</v>
      </c>
    </row>
    <row r="63" spans="1:12" ht="31.5">
      <c r="A63" s="48">
        <v>54</v>
      </c>
      <c r="B63" s="7" t="s">
        <v>122</v>
      </c>
      <c r="C63" s="8" t="s">
        <v>191</v>
      </c>
      <c r="D63" s="9" t="s">
        <v>49</v>
      </c>
      <c r="E63" s="10" t="s">
        <v>192</v>
      </c>
      <c r="F63" s="11" t="s">
        <v>263</v>
      </c>
      <c r="G63" s="37" t="s">
        <v>193</v>
      </c>
      <c r="H63" s="79">
        <v>64.2</v>
      </c>
      <c r="I63" s="80"/>
      <c r="J63" s="27">
        <v>66.5</v>
      </c>
      <c r="K63" s="27">
        <f t="shared" si="1"/>
        <v>261.4</v>
      </c>
      <c r="L63" s="46" t="s">
        <v>309</v>
      </c>
    </row>
    <row r="64" spans="1:12" ht="31.5">
      <c r="A64" s="48">
        <v>55</v>
      </c>
      <c r="B64" s="7" t="s">
        <v>196</v>
      </c>
      <c r="C64" s="8" t="s">
        <v>197</v>
      </c>
      <c r="D64" s="9" t="s">
        <v>49</v>
      </c>
      <c r="E64" s="10" t="s">
        <v>198</v>
      </c>
      <c r="F64" s="11" t="s">
        <v>199</v>
      </c>
      <c r="G64" s="37" t="s">
        <v>294</v>
      </c>
      <c r="H64" s="79">
        <v>68.3</v>
      </c>
      <c r="I64" s="80"/>
      <c r="J64" s="27">
        <v>60</v>
      </c>
      <c r="K64" s="27">
        <f t="shared" si="1"/>
        <v>256.6</v>
      </c>
      <c r="L64" s="46" t="s">
        <v>309</v>
      </c>
    </row>
    <row r="65" spans="1:12" ht="27" customHeight="1">
      <c r="A65" s="48">
        <v>56</v>
      </c>
      <c r="B65" s="7" t="s">
        <v>141</v>
      </c>
      <c r="C65" s="8" t="s">
        <v>10</v>
      </c>
      <c r="D65" s="9" t="s">
        <v>49</v>
      </c>
      <c r="E65" s="10" t="s">
        <v>231</v>
      </c>
      <c r="F65" s="11" t="s">
        <v>199</v>
      </c>
      <c r="G65" s="37" t="s">
        <v>293</v>
      </c>
      <c r="H65" s="79">
        <f>2.26*25</f>
        <v>56.49999999999999</v>
      </c>
      <c r="I65" s="80"/>
      <c r="J65" s="27">
        <v>61.5</v>
      </c>
      <c r="K65" s="27">
        <f t="shared" si="1"/>
        <v>236</v>
      </c>
      <c r="L65" s="46" t="s">
        <v>309</v>
      </c>
    </row>
    <row r="66" spans="1:12" ht="31.5">
      <c r="A66" s="48">
        <v>57</v>
      </c>
      <c r="B66" s="14" t="s">
        <v>102</v>
      </c>
      <c r="C66" s="8" t="s">
        <v>22</v>
      </c>
      <c r="D66" s="9" t="s">
        <v>45</v>
      </c>
      <c r="E66" s="10" t="s">
        <v>103</v>
      </c>
      <c r="F66" s="11" t="s">
        <v>29</v>
      </c>
      <c r="G66" s="37" t="s">
        <v>277</v>
      </c>
      <c r="H66" s="15">
        <v>74.5</v>
      </c>
      <c r="I66" s="16">
        <v>88.7</v>
      </c>
      <c r="J66" s="27">
        <v>76</v>
      </c>
      <c r="K66" s="27">
        <f>(H66+I66)+(J66*2)</f>
        <v>315.2</v>
      </c>
      <c r="L66" s="46" t="s">
        <v>309</v>
      </c>
    </row>
    <row r="67" spans="1:12" ht="36" customHeight="1">
      <c r="A67" s="48">
        <v>58</v>
      </c>
      <c r="B67" s="7" t="s">
        <v>286</v>
      </c>
      <c r="C67" s="8" t="s">
        <v>95</v>
      </c>
      <c r="D67" s="9" t="s">
        <v>45</v>
      </c>
      <c r="E67" s="10" t="s">
        <v>97</v>
      </c>
      <c r="F67" s="11" t="s">
        <v>316</v>
      </c>
      <c r="G67" s="37" t="s">
        <v>116</v>
      </c>
      <c r="H67" s="15">
        <v>62.9</v>
      </c>
      <c r="I67" s="16">
        <v>87</v>
      </c>
      <c r="J67" s="27">
        <v>67</v>
      </c>
      <c r="K67" s="27">
        <f>(H67+I67)+(J67*2)</f>
        <v>283.9</v>
      </c>
      <c r="L67" s="46" t="s">
        <v>309</v>
      </c>
    </row>
    <row r="68" spans="1:12" ht="33.75" customHeight="1">
      <c r="A68" s="48">
        <v>59</v>
      </c>
      <c r="B68" s="7" t="s">
        <v>155</v>
      </c>
      <c r="C68" s="8" t="s">
        <v>156</v>
      </c>
      <c r="D68" s="9" t="s">
        <v>49</v>
      </c>
      <c r="E68" s="10" t="s">
        <v>157</v>
      </c>
      <c r="F68" s="11" t="s">
        <v>158</v>
      </c>
      <c r="G68" s="37" t="s">
        <v>295</v>
      </c>
      <c r="H68" s="79">
        <v>64.8</v>
      </c>
      <c r="I68" s="80"/>
      <c r="J68" s="27">
        <v>64</v>
      </c>
      <c r="K68" s="27">
        <f aca="true" t="shared" si="2" ref="K68:K75">(H68+J68)*2</f>
        <v>257.6</v>
      </c>
      <c r="L68" s="46" t="s">
        <v>309</v>
      </c>
    </row>
    <row r="69" spans="1:12" ht="34.5" customHeight="1">
      <c r="A69" s="48">
        <v>60</v>
      </c>
      <c r="B69" s="7" t="s">
        <v>77</v>
      </c>
      <c r="C69" s="8" t="s">
        <v>52</v>
      </c>
      <c r="D69" s="9" t="s">
        <v>45</v>
      </c>
      <c r="E69" s="10" t="s">
        <v>100</v>
      </c>
      <c r="F69" s="11" t="s">
        <v>317</v>
      </c>
      <c r="G69" s="37" t="s">
        <v>79</v>
      </c>
      <c r="H69" s="79">
        <v>71.5</v>
      </c>
      <c r="I69" s="80"/>
      <c r="J69" s="27">
        <v>69</v>
      </c>
      <c r="K69" s="27">
        <f t="shared" si="2"/>
        <v>281</v>
      </c>
      <c r="L69" s="46" t="s">
        <v>309</v>
      </c>
    </row>
    <row r="70" spans="1:12" ht="34.5" customHeight="1">
      <c r="A70" s="48">
        <v>61</v>
      </c>
      <c r="B70" s="7" t="s">
        <v>6</v>
      </c>
      <c r="C70" s="8" t="s">
        <v>25</v>
      </c>
      <c r="D70" s="9" t="s">
        <v>45</v>
      </c>
      <c r="E70" s="10" t="s">
        <v>132</v>
      </c>
      <c r="F70" s="11" t="s">
        <v>317</v>
      </c>
      <c r="G70" s="37" t="s">
        <v>278</v>
      </c>
      <c r="H70" s="79">
        <v>67</v>
      </c>
      <c r="I70" s="80"/>
      <c r="J70" s="27">
        <v>69.5</v>
      </c>
      <c r="K70" s="27">
        <f t="shared" si="2"/>
        <v>273</v>
      </c>
      <c r="L70" s="46" t="s">
        <v>309</v>
      </c>
    </row>
    <row r="71" spans="1:12" ht="34.5" customHeight="1">
      <c r="A71" s="48">
        <v>62</v>
      </c>
      <c r="B71" s="7" t="s">
        <v>16</v>
      </c>
      <c r="C71" s="8" t="s">
        <v>39</v>
      </c>
      <c r="D71" s="9" t="s">
        <v>49</v>
      </c>
      <c r="E71" s="10" t="s">
        <v>82</v>
      </c>
      <c r="F71" s="11" t="s">
        <v>317</v>
      </c>
      <c r="G71" s="37" t="s">
        <v>83</v>
      </c>
      <c r="H71" s="79">
        <v>70.8</v>
      </c>
      <c r="I71" s="80"/>
      <c r="J71" s="27">
        <v>68</v>
      </c>
      <c r="K71" s="27">
        <f t="shared" si="2"/>
        <v>277.6</v>
      </c>
      <c r="L71" s="46" t="s">
        <v>309</v>
      </c>
    </row>
    <row r="72" spans="1:12" s="22" customFormat="1" ht="31.5">
      <c r="A72" s="48">
        <v>63</v>
      </c>
      <c r="B72" s="39" t="s">
        <v>80</v>
      </c>
      <c r="C72" s="40" t="s">
        <v>27</v>
      </c>
      <c r="D72" s="41" t="s">
        <v>45</v>
      </c>
      <c r="E72" s="42" t="s">
        <v>99</v>
      </c>
      <c r="F72" s="11" t="s">
        <v>317</v>
      </c>
      <c r="G72" s="43" t="s">
        <v>81</v>
      </c>
      <c r="H72" s="81">
        <f>2.67*25</f>
        <v>66.75</v>
      </c>
      <c r="I72" s="82"/>
      <c r="J72" s="45">
        <v>68</v>
      </c>
      <c r="K72" s="45">
        <f t="shared" si="2"/>
        <v>269.5</v>
      </c>
      <c r="L72" s="47" t="s">
        <v>310</v>
      </c>
    </row>
    <row r="73" spans="1:12" s="22" customFormat="1" ht="31.5">
      <c r="A73" s="48">
        <v>64</v>
      </c>
      <c r="B73" s="39" t="s">
        <v>6</v>
      </c>
      <c r="C73" s="40" t="s">
        <v>169</v>
      </c>
      <c r="D73" s="41" t="s">
        <v>45</v>
      </c>
      <c r="E73" s="42" t="s">
        <v>170</v>
      </c>
      <c r="F73" s="44" t="s">
        <v>171</v>
      </c>
      <c r="G73" s="43" t="s">
        <v>172</v>
      </c>
      <c r="H73" s="81">
        <v>81.2</v>
      </c>
      <c r="I73" s="82"/>
      <c r="J73" s="45">
        <v>59</v>
      </c>
      <c r="K73" s="45">
        <f t="shared" si="2"/>
        <v>280.4</v>
      </c>
      <c r="L73" s="47" t="s">
        <v>310</v>
      </c>
    </row>
    <row r="74" spans="1:12" ht="29.25" customHeight="1">
      <c r="A74" s="48">
        <v>65</v>
      </c>
      <c r="B74" s="7" t="s">
        <v>141</v>
      </c>
      <c r="C74" s="8" t="s">
        <v>48</v>
      </c>
      <c r="D74" s="9" t="s">
        <v>49</v>
      </c>
      <c r="E74" s="10" t="s">
        <v>142</v>
      </c>
      <c r="F74" s="11" t="s">
        <v>143</v>
      </c>
      <c r="G74" s="37" t="s">
        <v>144</v>
      </c>
      <c r="H74" s="79">
        <v>71.4</v>
      </c>
      <c r="I74" s="80"/>
      <c r="J74" s="27">
        <v>70.5</v>
      </c>
      <c r="K74" s="27">
        <f t="shared" si="2"/>
        <v>283.8</v>
      </c>
      <c r="L74" s="46" t="s">
        <v>309</v>
      </c>
    </row>
    <row r="75" spans="1:12" ht="29.25" customHeight="1">
      <c r="A75" s="48">
        <v>66</v>
      </c>
      <c r="B75" s="7" t="s">
        <v>145</v>
      </c>
      <c r="C75" s="8" t="s">
        <v>35</v>
      </c>
      <c r="D75" s="9" t="s">
        <v>45</v>
      </c>
      <c r="E75" s="10" t="s">
        <v>146</v>
      </c>
      <c r="F75" s="11" t="s">
        <v>143</v>
      </c>
      <c r="G75" s="37" t="s">
        <v>144</v>
      </c>
      <c r="H75" s="79">
        <v>70.3</v>
      </c>
      <c r="I75" s="80"/>
      <c r="J75" s="27">
        <v>70</v>
      </c>
      <c r="K75" s="27">
        <f t="shared" si="2"/>
        <v>280.6</v>
      </c>
      <c r="L75" s="46" t="s">
        <v>309</v>
      </c>
    </row>
    <row r="76" spans="1:12" ht="31.5">
      <c r="A76" s="48">
        <v>67</v>
      </c>
      <c r="B76" s="7" t="s">
        <v>112</v>
      </c>
      <c r="C76" s="8" t="s">
        <v>48</v>
      </c>
      <c r="D76" s="9" t="s">
        <v>49</v>
      </c>
      <c r="E76" s="10" t="s">
        <v>113</v>
      </c>
      <c r="F76" s="11" t="s">
        <v>260</v>
      </c>
      <c r="G76" s="37" t="s">
        <v>296</v>
      </c>
      <c r="H76" s="15">
        <v>61.8</v>
      </c>
      <c r="I76" s="16">
        <v>80</v>
      </c>
      <c r="J76" s="27">
        <v>65.5</v>
      </c>
      <c r="K76" s="27">
        <f>(H76+I76)+(J76*2)</f>
        <v>272.8</v>
      </c>
      <c r="L76" s="46" t="s">
        <v>309</v>
      </c>
    </row>
    <row r="77" spans="1:12" ht="31.5">
      <c r="A77" s="48">
        <v>68</v>
      </c>
      <c r="B77" s="7" t="s">
        <v>122</v>
      </c>
      <c r="C77" s="8" t="s">
        <v>240</v>
      </c>
      <c r="D77" s="9" t="s">
        <v>49</v>
      </c>
      <c r="E77" s="10" t="s">
        <v>241</v>
      </c>
      <c r="F77" s="11" t="s">
        <v>260</v>
      </c>
      <c r="G77" s="37" t="s">
        <v>297</v>
      </c>
      <c r="H77" s="79">
        <v>62.5</v>
      </c>
      <c r="I77" s="80"/>
      <c r="J77" s="27">
        <v>69</v>
      </c>
      <c r="K77" s="27">
        <f aca="true" t="shared" si="3" ref="K77:K85">(H77+J77)*2</f>
        <v>263</v>
      </c>
      <c r="L77" s="46" t="s">
        <v>309</v>
      </c>
    </row>
    <row r="78" spans="1:12" s="22" customFormat="1" ht="42" customHeight="1">
      <c r="A78" s="48">
        <v>69</v>
      </c>
      <c r="B78" s="39" t="s">
        <v>221</v>
      </c>
      <c r="C78" s="40" t="s">
        <v>222</v>
      </c>
      <c r="D78" s="41" t="s">
        <v>49</v>
      </c>
      <c r="E78" s="42" t="s">
        <v>223</v>
      </c>
      <c r="F78" s="44" t="s">
        <v>260</v>
      </c>
      <c r="G78" s="43" t="s">
        <v>224</v>
      </c>
      <c r="H78" s="81">
        <v>71.2</v>
      </c>
      <c r="I78" s="82"/>
      <c r="J78" s="45">
        <v>51</v>
      </c>
      <c r="K78" s="45">
        <f t="shared" si="3"/>
        <v>244.4</v>
      </c>
      <c r="L78" s="47" t="s">
        <v>310</v>
      </c>
    </row>
    <row r="79" spans="1:12" ht="31.5">
      <c r="A79" s="48">
        <v>70</v>
      </c>
      <c r="B79" s="7" t="s">
        <v>125</v>
      </c>
      <c r="C79" s="8" t="s">
        <v>126</v>
      </c>
      <c r="D79" s="9" t="s">
        <v>49</v>
      </c>
      <c r="E79" s="10" t="s">
        <v>127</v>
      </c>
      <c r="F79" s="11" t="s">
        <v>260</v>
      </c>
      <c r="G79" s="37" t="s">
        <v>128</v>
      </c>
      <c r="H79" s="79">
        <v>56.3</v>
      </c>
      <c r="I79" s="80"/>
      <c r="J79" s="27">
        <v>72.5</v>
      </c>
      <c r="K79" s="27">
        <f t="shared" si="3"/>
        <v>257.6</v>
      </c>
      <c r="L79" s="46" t="s">
        <v>309</v>
      </c>
    </row>
    <row r="80" spans="1:12" s="22" customFormat="1" ht="21" customHeight="1">
      <c r="A80" s="48">
        <v>71</v>
      </c>
      <c r="B80" s="39" t="s">
        <v>121</v>
      </c>
      <c r="C80" s="40" t="s">
        <v>23</v>
      </c>
      <c r="D80" s="41" t="s">
        <v>45</v>
      </c>
      <c r="E80" s="42" t="s">
        <v>118</v>
      </c>
      <c r="F80" s="44" t="s">
        <v>119</v>
      </c>
      <c r="G80" s="43" t="s">
        <v>120</v>
      </c>
      <c r="H80" s="81">
        <f>3.26*25</f>
        <v>81.5</v>
      </c>
      <c r="I80" s="82"/>
      <c r="J80" s="45">
        <v>54.5</v>
      </c>
      <c r="K80" s="45">
        <f t="shared" si="3"/>
        <v>272</v>
      </c>
      <c r="L80" s="47" t="s">
        <v>310</v>
      </c>
    </row>
    <row r="81" spans="1:12" s="22" customFormat="1" ht="31.5">
      <c r="A81" s="48">
        <v>72</v>
      </c>
      <c r="B81" s="39" t="s">
        <v>283</v>
      </c>
      <c r="C81" s="40" t="s">
        <v>24</v>
      </c>
      <c r="D81" s="41" t="s">
        <v>45</v>
      </c>
      <c r="E81" s="42" t="s">
        <v>189</v>
      </c>
      <c r="F81" s="44" t="s">
        <v>119</v>
      </c>
      <c r="G81" s="43" t="s">
        <v>190</v>
      </c>
      <c r="H81" s="81">
        <f>3.13*25</f>
        <v>78.25</v>
      </c>
      <c r="I81" s="82"/>
      <c r="J81" s="45">
        <v>55</v>
      </c>
      <c r="K81" s="45">
        <f t="shared" si="3"/>
        <v>266.5</v>
      </c>
      <c r="L81" s="47" t="s">
        <v>310</v>
      </c>
    </row>
    <row r="82" spans="1:12" ht="31.5">
      <c r="A82" s="48">
        <v>73</v>
      </c>
      <c r="B82" s="7" t="s">
        <v>53</v>
      </c>
      <c r="C82" s="8" t="s">
        <v>47</v>
      </c>
      <c r="D82" s="9" t="s">
        <v>45</v>
      </c>
      <c r="E82" s="10" t="s">
        <v>133</v>
      </c>
      <c r="F82" s="11" t="s">
        <v>119</v>
      </c>
      <c r="G82" s="37" t="s">
        <v>134</v>
      </c>
      <c r="H82" s="79">
        <v>61.5</v>
      </c>
      <c r="I82" s="80"/>
      <c r="J82" s="27">
        <v>75.5</v>
      </c>
      <c r="K82" s="27">
        <f t="shared" si="3"/>
        <v>274</v>
      </c>
      <c r="L82" s="46" t="s">
        <v>309</v>
      </c>
    </row>
    <row r="83" spans="1:12" ht="20.25" customHeight="1">
      <c r="A83" s="48">
        <v>74</v>
      </c>
      <c r="B83" s="7" t="s">
        <v>135</v>
      </c>
      <c r="C83" s="8" t="s">
        <v>136</v>
      </c>
      <c r="D83" s="9" t="s">
        <v>45</v>
      </c>
      <c r="E83" s="10" t="s">
        <v>137</v>
      </c>
      <c r="F83" s="11" t="s">
        <v>119</v>
      </c>
      <c r="G83" s="37" t="s">
        <v>138</v>
      </c>
      <c r="H83" s="79">
        <v>75.2</v>
      </c>
      <c r="I83" s="80"/>
      <c r="J83" s="27">
        <v>75.5</v>
      </c>
      <c r="K83" s="27">
        <f t="shared" si="3"/>
        <v>301.4</v>
      </c>
      <c r="L83" s="46" t="s">
        <v>309</v>
      </c>
    </row>
    <row r="84" spans="1:12" ht="31.5">
      <c r="A84" s="48">
        <v>75</v>
      </c>
      <c r="B84" s="7" t="s">
        <v>53</v>
      </c>
      <c r="C84" s="8" t="s">
        <v>139</v>
      </c>
      <c r="D84" s="9" t="s">
        <v>45</v>
      </c>
      <c r="E84" s="10" t="s">
        <v>166</v>
      </c>
      <c r="F84" s="11" t="s">
        <v>119</v>
      </c>
      <c r="G84" s="37" t="s">
        <v>298</v>
      </c>
      <c r="H84" s="79">
        <v>75.6</v>
      </c>
      <c r="I84" s="80"/>
      <c r="J84" s="27">
        <v>71.5</v>
      </c>
      <c r="K84" s="27">
        <f t="shared" si="3"/>
        <v>294.2</v>
      </c>
      <c r="L84" s="46" t="s">
        <v>309</v>
      </c>
    </row>
    <row r="85" spans="1:12" ht="22.5" customHeight="1">
      <c r="A85" s="48">
        <v>76</v>
      </c>
      <c r="B85" s="7" t="s">
        <v>53</v>
      </c>
      <c r="C85" s="8" t="s">
        <v>140</v>
      </c>
      <c r="D85" s="9" t="s">
        <v>45</v>
      </c>
      <c r="E85" s="10" t="s">
        <v>165</v>
      </c>
      <c r="F85" s="11" t="s">
        <v>119</v>
      </c>
      <c r="G85" s="37" t="s">
        <v>144</v>
      </c>
      <c r="H85" s="79">
        <v>72</v>
      </c>
      <c r="I85" s="80"/>
      <c r="J85" s="27">
        <v>64.5</v>
      </c>
      <c r="K85" s="27">
        <f t="shared" si="3"/>
        <v>273</v>
      </c>
      <c r="L85" s="46" t="s">
        <v>309</v>
      </c>
    </row>
    <row r="86" spans="1:12" ht="16.5" customHeight="1">
      <c r="A86" s="29"/>
      <c r="B86" s="30"/>
      <c r="C86" s="30"/>
      <c r="D86" s="29"/>
      <c r="E86" s="31"/>
      <c r="F86" s="29"/>
      <c r="G86" s="32"/>
      <c r="H86" s="33"/>
      <c r="I86" s="33"/>
      <c r="J86" s="33"/>
      <c r="K86" s="33"/>
      <c r="L86" s="35"/>
    </row>
    <row r="87" spans="1:18" ht="22.5" customHeight="1">
      <c r="A87" s="83"/>
      <c r="B87" s="83"/>
      <c r="C87" s="83"/>
      <c r="D87" s="83"/>
      <c r="E87" s="83"/>
      <c r="G87" s="23"/>
      <c r="H87" s="83" t="s">
        <v>313</v>
      </c>
      <c r="I87" s="83"/>
      <c r="J87" s="83"/>
      <c r="K87" s="83"/>
      <c r="L87" s="83"/>
      <c r="M87" s="36"/>
      <c r="N87" s="36"/>
      <c r="O87" s="36"/>
      <c r="P87" s="36"/>
      <c r="Q87" s="36"/>
      <c r="R87" s="36"/>
    </row>
    <row r="88" spans="1:18" ht="22.5" customHeight="1">
      <c r="A88" s="59"/>
      <c r="B88" s="59"/>
      <c r="C88" s="59"/>
      <c r="D88" s="59"/>
      <c r="E88" s="59"/>
      <c r="G88" s="23"/>
      <c r="H88" s="59"/>
      <c r="I88" s="59"/>
      <c r="J88" s="59"/>
      <c r="K88" s="59"/>
      <c r="L88" s="59"/>
      <c r="M88" s="36"/>
      <c r="N88" s="36"/>
      <c r="O88" s="36"/>
      <c r="P88" s="36"/>
      <c r="Q88" s="36"/>
      <c r="R88" s="36"/>
    </row>
    <row r="89" spans="1:18" ht="22.5" customHeight="1">
      <c r="A89" s="59"/>
      <c r="B89" s="59"/>
      <c r="C89" s="59"/>
      <c r="D89" s="59"/>
      <c r="E89" s="59"/>
      <c r="G89" s="23"/>
      <c r="H89" s="59"/>
      <c r="I89" s="59"/>
      <c r="J89" s="59"/>
      <c r="K89" s="59"/>
      <c r="L89" s="59"/>
      <c r="M89" s="36"/>
      <c r="N89" s="36"/>
      <c r="O89" s="36"/>
      <c r="P89" s="36"/>
      <c r="Q89" s="36"/>
      <c r="R89" s="36"/>
    </row>
    <row r="90" spans="1:18" ht="36.75" customHeight="1">
      <c r="A90" s="59"/>
      <c r="B90" s="59"/>
      <c r="C90" s="59"/>
      <c r="D90" s="59"/>
      <c r="E90" s="60"/>
      <c r="G90" s="21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</row>
    <row r="91" spans="1:18" ht="37.5" customHeight="1">
      <c r="A91" s="59"/>
      <c r="B91" s="59"/>
      <c r="C91" s="59"/>
      <c r="D91" s="59"/>
      <c r="E91" s="60"/>
      <c r="G91" s="21"/>
      <c r="H91" s="78" t="s">
        <v>314</v>
      </c>
      <c r="I91" s="78"/>
      <c r="J91" s="78"/>
      <c r="K91" s="78"/>
      <c r="L91" s="78"/>
      <c r="M91" s="36"/>
      <c r="N91" s="36"/>
      <c r="O91" s="36"/>
      <c r="P91" s="36"/>
      <c r="Q91" s="36"/>
      <c r="R91" s="36"/>
    </row>
    <row r="92" spans="1:18" ht="21" customHeight="1">
      <c r="A92" s="59"/>
      <c r="B92" s="60"/>
      <c r="C92" s="59"/>
      <c r="D92" s="59"/>
      <c r="E92" s="60"/>
      <c r="G92" s="21"/>
      <c r="H92" s="36"/>
      <c r="I92" s="83"/>
      <c r="J92" s="83"/>
      <c r="K92" s="83"/>
      <c r="L92" s="83"/>
      <c r="M92" s="61"/>
      <c r="N92" s="33"/>
      <c r="O92" s="33"/>
      <c r="P92" s="34"/>
      <c r="Q92" s="34"/>
      <c r="R92" s="36"/>
    </row>
    <row r="93" spans="1:18" ht="17.25" customHeight="1">
      <c r="A93" s="59"/>
      <c r="B93" s="60"/>
      <c r="C93" s="59"/>
      <c r="D93" s="59"/>
      <c r="E93" s="60"/>
      <c r="F93" s="29"/>
      <c r="G93" s="30"/>
      <c r="H93" s="30"/>
      <c r="I93" s="83"/>
      <c r="J93" s="83"/>
      <c r="K93" s="83"/>
      <c r="L93" s="83"/>
      <c r="M93" s="61"/>
      <c r="R93" s="35"/>
    </row>
    <row r="94" spans="1:5" ht="18.75">
      <c r="A94" s="83"/>
      <c r="B94" s="83"/>
      <c r="C94" s="83"/>
      <c r="D94" s="83"/>
      <c r="E94" s="83"/>
    </row>
    <row r="95" spans="1:5" ht="18.75">
      <c r="A95" s="83"/>
      <c r="B95" s="83"/>
      <c r="C95" s="83"/>
      <c r="D95" s="83"/>
      <c r="E95" s="83"/>
    </row>
  </sheetData>
  <sheetProtection/>
  <mergeCells count="67">
    <mergeCell ref="A94:E94"/>
    <mergeCell ref="A95:E95"/>
    <mergeCell ref="I92:L92"/>
    <mergeCell ref="I93:L93"/>
    <mergeCell ref="L8:L9"/>
    <mergeCell ref="K8:K9"/>
    <mergeCell ref="A6:L6"/>
    <mergeCell ref="A87:E87"/>
    <mergeCell ref="H31:I31"/>
    <mergeCell ref="H58:I58"/>
    <mergeCell ref="H59:I59"/>
    <mergeCell ref="H48:I48"/>
    <mergeCell ref="H49:I49"/>
    <mergeCell ref="A1:E1"/>
    <mergeCell ref="A2:E2"/>
    <mergeCell ref="G2:K2"/>
    <mergeCell ref="A5:L5"/>
    <mergeCell ref="B8:B9"/>
    <mergeCell ref="A8:A9"/>
    <mergeCell ref="C8:C9"/>
    <mergeCell ref="H8:H9"/>
    <mergeCell ref="G8:G9"/>
    <mergeCell ref="E8:E9"/>
    <mergeCell ref="D8:D9"/>
    <mergeCell ref="H46:I46"/>
    <mergeCell ref="H47:I47"/>
    <mergeCell ref="H39:I39"/>
    <mergeCell ref="H40:I40"/>
    <mergeCell ref="H41:I41"/>
    <mergeCell ref="I8:I9"/>
    <mergeCell ref="J8:J9"/>
    <mergeCell ref="F8:F9"/>
    <mergeCell ref="H43:I43"/>
    <mergeCell ref="H27:I27"/>
    <mergeCell ref="H26:I26"/>
    <mergeCell ref="H51:I51"/>
    <mergeCell ref="H52:I52"/>
    <mergeCell ref="H71:I71"/>
    <mergeCell ref="H60:I60"/>
    <mergeCell ref="H61:I61"/>
    <mergeCell ref="H62:I62"/>
    <mergeCell ref="H63:I63"/>
    <mergeCell ref="H53:I53"/>
    <mergeCell ref="H54:I54"/>
    <mergeCell ref="H55:I55"/>
    <mergeCell ref="H56:I56"/>
    <mergeCell ref="H57:I57"/>
    <mergeCell ref="H82:I82"/>
    <mergeCell ref="H72:I72"/>
    <mergeCell ref="H73:I73"/>
    <mergeCell ref="H74:I74"/>
    <mergeCell ref="H75:I75"/>
    <mergeCell ref="H64:I64"/>
    <mergeCell ref="H65:I65"/>
    <mergeCell ref="H68:I68"/>
    <mergeCell ref="H69:I69"/>
    <mergeCell ref="H70:I70"/>
    <mergeCell ref="H83:I83"/>
    <mergeCell ref="H84:I84"/>
    <mergeCell ref="H91:L91"/>
    <mergeCell ref="H77:I77"/>
    <mergeCell ref="H78:I78"/>
    <mergeCell ref="H79:I79"/>
    <mergeCell ref="H80:I80"/>
    <mergeCell ref="H81:I81"/>
    <mergeCell ref="H85:I85"/>
    <mergeCell ref="H87:L87"/>
  </mergeCells>
  <printOptions/>
  <pageMargins left="0.51" right="0.25" top="0.43" bottom="0.44" header="0.2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PTN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Duong Viet Phuong</dc:creator>
  <cp:keywords/>
  <dc:description/>
  <cp:lastModifiedBy>nvt2304™</cp:lastModifiedBy>
  <cp:lastPrinted>2014-10-13T02:50:01Z</cp:lastPrinted>
  <dcterms:created xsi:type="dcterms:W3CDTF">2012-09-18T01:02:48Z</dcterms:created>
  <dcterms:modified xsi:type="dcterms:W3CDTF">2014-10-16T01:42:09Z</dcterms:modified>
  <cp:category/>
  <cp:version/>
  <cp:contentType/>
  <cp:contentStatus/>
</cp:coreProperties>
</file>