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40" activeTab="0"/>
  </bookViews>
  <sheets>
    <sheet name="tong hop thu chi (chu thich)" sheetId="1" r:id="rId1"/>
    <sheet name="du toan thu hoc phi 2014" sheetId="2" r:id="rId2"/>
    <sheet name="lao cu tuyen" sheetId="3" r:id="rId3"/>
    <sheet name="dich vu" sheetId="4" r:id="rId4"/>
    <sheet name="thu chi liên kết" sheetId="5" r:id="rId5"/>
    <sheet name="Sheet1" sheetId="6" r:id="rId6"/>
  </sheets>
  <externalReferences>
    <externalReference r:id="rId9"/>
  </externalReferences>
  <definedNames>
    <definedName name="___a1" localSheetId="3" hidden="1">{"'Sheet1'!$L$16"}</definedName>
    <definedName name="___a1" localSheetId="1" hidden="1">{"'Sheet1'!$L$16"}</definedName>
    <definedName name="___a1" localSheetId="2" hidden="1">{"'Sheet1'!$L$16"}</definedName>
    <definedName name="___a1" localSheetId="5" hidden="1">{"'Sheet1'!$L$16"}</definedName>
    <definedName name="___a1" localSheetId="4" hidden="1">{"'Sheet1'!$L$16"}</definedName>
    <definedName name="___a1" hidden="1">{"'Sheet1'!$L$16"}</definedName>
    <definedName name="__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a129" localSheetId="1" hidden="1">{"Offgrid",#N/A,FALSE,"OFFGRID";"Region",#N/A,FALSE,"REGION";"Offgrid -2",#N/A,FALSE,"OFFGRID";"WTP",#N/A,FALSE,"WTP";"WTP -2",#N/A,FALSE,"WTP";"Project",#N/A,FALSE,"PROJECT";"Summary -2",#N/A,FALSE,"SUMMARY"}</definedName>
    <definedName name="___a129" localSheetId="2" hidden="1">{"Offgrid",#N/A,FALSE,"OFFGRID";"Region",#N/A,FALSE,"REGION";"Offgrid -2",#N/A,FALSE,"OFFGRID";"WTP",#N/A,FALSE,"WTP";"WTP -2",#N/A,FALSE,"WTP";"Project",#N/A,FALSE,"PROJECT";"Summary -2",#N/A,FALSE,"SUMMARY"}</definedName>
    <definedName name="___a129" localSheetId="5" hidden="1">{"Offgrid",#N/A,FALSE,"OFFGRID";"Region",#N/A,FALSE,"REGION";"Offgrid -2",#N/A,FALSE,"OFFGRID";"WTP",#N/A,FALSE,"WTP";"WTP -2",#N/A,FALSE,"WTP";"Project",#N/A,FALSE,"PROJECT";"Summary -2",#N/A,FALSE,"SUMMARY"}</definedName>
    <definedName name="___a129" localSheetId="4" hidden="1">{"Offgrid",#N/A,FALSE,"OFFGRID";"Region",#N/A,FALSE,"REGION";"Offgrid -2",#N/A,FALSE,"OFFGRID";"WTP",#N/A,FALSE,"WTP";"WTP -2",#N/A,FALSE,"WTP";"Project",#N/A,FALSE,"PROJECT";"Summary -2",#N/A,FALSE,"SUMMARY"}</definedName>
    <definedName name="___a129" hidden="1">{"Offgrid",#N/A,FALSE,"OFFGRID";"Region",#N/A,FALSE,"REGION";"Offgrid -2",#N/A,FALSE,"OFFGRID";"WTP",#N/A,FALSE,"WTP";"WTP -2",#N/A,FALSE,"WTP";"Project",#N/A,FALSE,"PROJECT";"Summary -2",#N/A,FALSE,"SUMMARY"}</definedName>
    <definedName name="__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__a130" localSheetId="1" hidden="1">{"Offgrid",#N/A,FALSE,"OFFGRID";"Region",#N/A,FALSE,"REGION";"Offgrid -2",#N/A,FALSE,"OFFGRID";"WTP",#N/A,FALSE,"WTP";"WTP -2",#N/A,FALSE,"WTP";"Project",#N/A,FALSE,"PROJECT";"Summary -2",#N/A,FALSE,"SUMMARY"}</definedName>
    <definedName name="___a130" localSheetId="2" hidden="1">{"Offgrid",#N/A,FALSE,"OFFGRID";"Region",#N/A,FALSE,"REGION";"Offgrid -2",#N/A,FALSE,"OFFGRID";"WTP",#N/A,FALSE,"WTP";"WTP -2",#N/A,FALSE,"WTP";"Project",#N/A,FALSE,"PROJECT";"Summary -2",#N/A,FALSE,"SUMMARY"}</definedName>
    <definedName name="___a130" localSheetId="5" hidden="1">{"Offgrid",#N/A,FALSE,"OFFGRID";"Region",#N/A,FALSE,"REGION";"Offgrid -2",#N/A,FALSE,"OFFGRID";"WTP",#N/A,FALSE,"WTP";"WTP -2",#N/A,FALSE,"WTP";"Project",#N/A,FALSE,"PROJECT";"Summary -2",#N/A,FALSE,"SUMMARY"}</definedName>
    <definedName name="___a130" localSheetId="4" hidden="1">{"Offgrid",#N/A,FALSE,"OFFGRID";"Region",#N/A,FALSE,"REGION";"Offgrid -2",#N/A,FALSE,"OFFGRID";"WTP",#N/A,FALSE,"WTP";"WTP -2",#N/A,FALSE,"WTP";"Project",#N/A,FALSE,"PROJECT";"Summary -2",#N/A,FALSE,"SUMMARY"}</definedName>
    <definedName name="___a130" hidden="1">{"Offgrid",#N/A,FALSE,"OFFGRID";"Region",#N/A,FALSE,"REGION";"Offgrid -2",#N/A,FALSE,"OFFGRID";"WTP",#N/A,FALSE,"WTP";"WTP -2",#N/A,FALSE,"WTP";"Project",#N/A,FALSE,"PROJECT";"Summary -2",#N/A,FALSE,"SUMMARY"}</definedName>
    <definedName name="___btm150" localSheetId="0">#REF!</definedName>
    <definedName name="___btm150">#REF!</definedName>
    <definedName name="___btM200" localSheetId="0">#REF!</definedName>
    <definedName name="___btM200">#REF!</definedName>
    <definedName name="___BTM250" localSheetId="0">#REF!</definedName>
    <definedName name="___BTM250">#REF!</definedName>
    <definedName name="___btM300" localSheetId="0">#REF!</definedName>
    <definedName name="___btM300">#REF!</definedName>
    <definedName name="___BTM50" localSheetId="0">#REF!</definedName>
    <definedName name="___BTM50">#REF!</definedName>
    <definedName name="___CON1" localSheetId="0">#REF!</definedName>
    <definedName name="___CON1">#REF!</definedName>
    <definedName name="___CON2" localSheetId="0">#REF!</definedName>
    <definedName name="___CON2">#REF!</definedName>
    <definedName name="___dao1" localSheetId="0">#REF!</definedName>
    <definedName name="___dao1">#REF!</definedName>
    <definedName name="___dbu1" localSheetId="0">#REF!</definedName>
    <definedName name="___dbu1">#REF!</definedName>
    <definedName name="___dbu2" localSheetId="0">#REF!</definedName>
    <definedName name="___dbu2">#REF!</definedName>
    <definedName name="___ddn400" localSheetId="0">#REF!</definedName>
    <definedName name="___ddn400">#REF!</definedName>
    <definedName name="___ddn600" localSheetId="0">#REF!</definedName>
    <definedName name="___ddn600">#REF!</definedName>
    <definedName name="___Goi8" localSheetId="3" hidden="1">{"'Sheet1'!$L$16"}</definedName>
    <definedName name="___Goi8" localSheetId="1" hidden="1">{"'Sheet1'!$L$16"}</definedName>
    <definedName name="___Goi8" localSheetId="2" hidden="1">{"'Sheet1'!$L$16"}</definedName>
    <definedName name="___Goi8" localSheetId="5" hidden="1">{"'Sheet1'!$L$16"}</definedName>
    <definedName name="___Goi8" localSheetId="4" hidden="1">{"'Sheet1'!$L$16"}</definedName>
    <definedName name="___Goi8" hidden="1">{"'Sheet1'!$L$16"}</definedName>
    <definedName name="___gon4" localSheetId="0">#REF!</definedName>
    <definedName name="___gon4">#REF!</definedName>
    <definedName name="___hom2" localSheetId="0">#REF!</definedName>
    <definedName name="___hom2">#REF!</definedName>
    <definedName name="___lap1" localSheetId="0">#REF!</definedName>
    <definedName name="___lap1">#REF!</definedName>
    <definedName name="___lap2" localSheetId="0">#REF!</definedName>
    <definedName name="___lap2">#REF!</definedName>
    <definedName name="___MAC12" localSheetId="0">#REF!</definedName>
    <definedName name="___MAC12">#REF!</definedName>
    <definedName name="___MAC46" localSheetId="0">#REF!</definedName>
    <definedName name="___MAC46">#REF!</definedName>
    <definedName name="___NC100" localSheetId="0">#REF!</definedName>
    <definedName name="___NC100">#REF!</definedName>
    <definedName name="___NCL100" localSheetId="0">#REF!</definedName>
    <definedName name="___NCL100">#REF!</definedName>
    <definedName name="___NCL200" localSheetId="0">#REF!</definedName>
    <definedName name="___NCL200">#REF!</definedName>
    <definedName name="___NCL250" localSheetId="0">#REF!</definedName>
    <definedName name="___NCL250">#REF!</definedName>
    <definedName name="___ncm200" localSheetId="0">#REF!</definedName>
    <definedName name="___ncm200">#REF!</definedName>
    <definedName name="___NET2" localSheetId="0">#REF!</definedName>
    <definedName name="___NET2">#REF!</definedName>
    <definedName name="___nin190" localSheetId="0">#REF!</definedName>
    <definedName name="___nin190">#REF!</definedName>
    <definedName name="___RHH1" localSheetId="0">#REF!</definedName>
    <definedName name="___RHH1">#REF!</definedName>
    <definedName name="___RHH10" localSheetId="0">#REF!</definedName>
    <definedName name="___RHH10">#REF!</definedName>
    <definedName name="___RHP1" localSheetId="0">#REF!</definedName>
    <definedName name="___RHP1">#REF!</definedName>
    <definedName name="___RHP10" localSheetId="0">#REF!</definedName>
    <definedName name="___RHP10">#REF!</definedName>
    <definedName name="___RI1" localSheetId="0">#REF!</definedName>
    <definedName name="___RI1">#REF!</definedName>
    <definedName name="___RI10" localSheetId="0">#REF!</definedName>
    <definedName name="___RI10">#REF!</definedName>
    <definedName name="___RII1" localSheetId="0">#REF!</definedName>
    <definedName name="___RII1">#REF!</definedName>
    <definedName name="___RII10" localSheetId="0">#REF!</definedName>
    <definedName name="___RII10">#REF!</definedName>
    <definedName name="___RIP1" localSheetId="0">#REF!</definedName>
    <definedName name="___RIP1">#REF!</definedName>
    <definedName name="___RIP10" localSheetId="0">#REF!</definedName>
    <definedName name="___RIP10">#REF!</definedName>
    <definedName name="___sat10" localSheetId="0">#REF!</definedName>
    <definedName name="___sat10">#REF!</definedName>
    <definedName name="___sat12" localSheetId="0">#REF!</definedName>
    <definedName name="___sat12">#REF!</definedName>
    <definedName name="___sat14" localSheetId="0">#REF!</definedName>
    <definedName name="___sat14">#REF!</definedName>
    <definedName name="___sat16" localSheetId="0">#REF!</definedName>
    <definedName name="___sat16">#REF!</definedName>
    <definedName name="___sat20" localSheetId="0">#REF!</definedName>
    <definedName name="___sat20">#REF!</definedName>
    <definedName name="___sat8" localSheetId="0">#REF!</definedName>
    <definedName name="___sat8">#REF!</definedName>
    <definedName name="___sc1" localSheetId="0">#REF!</definedName>
    <definedName name="___sc1">#REF!</definedName>
    <definedName name="___SC2" localSheetId="0">#REF!</definedName>
    <definedName name="___SC2">#REF!</definedName>
    <definedName name="___sc3" localSheetId="0">#REF!</definedName>
    <definedName name="___sc3">#REF!</definedName>
    <definedName name="___SN3" localSheetId="0">#REF!</definedName>
    <definedName name="___SN3">#REF!</definedName>
    <definedName name="___sua20" localSheetId="0">#REF!</definedName>
    <definedName name="___sua20">#REF!</definedName>
    <definedName name="___sua30" localSheetId="0">#REF!</definedName>
    <definedName name="___sua30">#REF!</definedName>
    <definedName name="___TL1" localSheetId="0">#REF!</definedName>
    <definedName name="___TL1">#REF!</definedName>
    <definedName name="___TL2" localSheetId="0">#REF!</definedName>
    <definedName name="___TL2">#REF!</definedName>
    <definedName name="___TL3" localSheetId="0">#REF!</definedName>
    <definedName name="___TL3">#REF!</definedName>
    <definedName name="___TLA120" localSheetId="0">#REF!</definedName>
    <definedName name="___TLA120">#REF!</definedName>
    <definedName name="___TLA35" localSheetId="0">#REF!</definedName>
    <definedName name="___TLA35">#REF!</definedName>
    <definedName name="___TLA50" localSheetId="0">#REF!</definedName>
    <definedName name="___TLA50">#REF!</definedName>
    <definedName name="___TLA70" localSheetId="0">#REF!</definedName>
    <definedName name="___TLA70">#REF!</definedName>
    <definedName name="___TLA95" localSheetId="0">#REF!</definedName>
    <definedName name="___TLA95">#REF!</definedName>
    <definedName name="___tz593" localSheetId="0">#REF!</definedName>
    <definedName name="___tz593">#REF!</definedName>
    <definedName name="___vc1" localSheetId="0">#REF!</definedName>
    <definedName name="___vc1">#REF!</definedName>
    <definedName name="___vc2" localSheetId="0">#REF!</definedName>
    <definedName name="___vc2">#REF!</definedName>
    <definedName name="___vc3" localSheetId="0">#REF!</definedName>
    <definedName name="___vc3">#REF!</definedName>
    <definedName name="___VL100" localSheetId="0">#REF!</definedName>
    <definedName name="___VL100">#REF!</definedName>
    <definedName name="___VL150" localSheetId="0">#REF!</definedName>
    <definedName name="___VL150">#REF!</definedName>
    <definedName name="___VL200" localSheetId="0">#REF!</definedName>
    <definedName name="___VL200">#REF!</definedName>
    <definedName name="___VL250" localSheetId="0">#REF!</definedName>
    <definedName name="___VL250">#REF!</definedName>
    <definedName name="___VL50" localSheetId="0">#REF!</definedName>
    <definedName name="___VL50">#REF!</definedName>
    <definedName name="__a1" localSheetId="3" hidden="1">{"'Sheet1'!$L$16"}</definedName>
    <definedName name="__a1" localSheetId="1" hidden="1">{"'Sheet1'!$L$16"}</definedName>
    <definedName name="__a1" localSheetId="2" hidden="1">{"'Sheet1'!$L$16"}</definedName>
    <definedName name="__a1" localSheetId="5" hidden="1">{"'Sheet1'!$L$16"}</definedName>
    <definedName name="__a1" localSheetId="4" hidden="1">{"'Sheet1'!$L$16"}</definedName>
    <definedName name="__a1" hidden="1">{"'Sheet1'!$L$16"}</definedName>
    <definedName name="_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_a129" localSheetId="1" hidden="1">{"Offgrid",#N/A,FALSE,"OFFGRID";"Region",#N/A,FALSE,"REGION";"Offgrid -2",#N/A,FALSE,"OFFGRID";"WTP",#N/A,FALSE,"WTP";"WTP -2",#N/A,FALSE,"WTP";"Project",#N/A,FALSE,"PROJECT";"Summary -2",#N/A,FALSE,"SUMMARY"}</definedName>
    <definedName name="__a129" localSheetId="2" hidden="1">{"Offgrid",#N/A,FALSE,"OFFGRID";"Region",#N/A,FALSE,"REGION";"Offgrid -2",#N/A,FALSE,"OFFGRID";"WTP",#N/A,FALSE,"WTP";"WTP -2",#N/A,FALSE,"WTP";"Project",#N/A,FALSE,"PROJECT";"Summary -2",#N/A,FALSE,"SUMMARY"}</definedName>
    <definedName name="__a129" localSheetId="5" hidden="1">{"Offgrid",#N/A,FALSE,"OFFGRID";"Region",#N/A,FALSE,"REGION";"Offgrid -2",#N/A,FALSE,"OFFGRID";"WTP",#N/A,FALSE,"WTP";"WTP -2",#N/A,FALSE,"WTP";"Project",#N/A,FALSE,"PROJECT";"Summary -2",#N/A,FALSE,"SUMMARY"}</definedName>
    <definedName name="__a129" localSheetId="4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1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2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5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4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tm150" localSheetId="0">#REF!</definedName>
    <definedName name="__btm150">#REF!</definedName>
    <definedName name="__btM200" localSheetId="0">#REF!</definedName>
    <definedName name="__btM200">#REF!</definedName>
    <definedName name="__BTM250" localSheetId="0">#REF!</definedName>
    <definedName name="__BTM250">#REF!</definedName>
    <definedName name="__btM300" localSheetId="0">#REF!</definedName>
    <definedName name="__btM300">#REF!</definedName>
    <definedName name="__BTM50" localSheetId="0">#REF!</definedName>
    <definedName name="__BTM50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o1" localSheetId="0">#REF!</definedName>
    <definedName name="__dao1">#REF!</definedName>
    <definedName name="__dbu1" localSheetId="0">#REF!</definedName>
    <definedName name="__dbu1">#REF!</definedName>
    <definedName name="__dbu2" localSheetId="0">#REF!</definedName>
    <definedName name="__dbu2">#REF!</definedName>
    <definedName name="__ddn400" localSheetId="0">#REF!</definedName>
    <definedName name="__ddn400">#REF!</definedName>
    <definedName name="__ddn600" localSheetId="0">#REF!</definedName>
    <definedName name="__ddn600">#REF!</definedName>
    <definedName name="__Goi8" localSheetId="3" hidden="1">{"'Sheet1'!$L$16"}</definedName>
    <definedName name="__Goi8" localSheetId="1" hidden="1">{"'Sheet1'!$L$16"}</definedName>
    <definedName name="__Goi8" localSheetId="2" hidden="1">{"'Sheet1'!$L$16"}</definedName>
    <definedName name="__Goi8" localSheetId="5" hidden="1">{"'Sheet1'!$L$16"}</definedName>
    <definedName name="__Goi8" localSheetId="4" hidden="1">{"'Sheet1'!$L$16"}</definedName>
    <definedName name="__Goi8" hidden="1">{"'Sheet1'!$L$16"}</definedName>
    <definedName name="__gon4" localSheetId="0">#REF!</definedName>
    <definedName name="__gon4">#REF!</definedName>
    <definedName name="__hom2" localSheetId="0">#REF!</definedName>
    <definedName name="__hom2">#REF!</definedName>
    <definedName name="__lap1" localSheetId="0">#REF!</definedName>
    <definedName name="__lap1">#REF!</definedName>
    <definedName name="__lap2" localSheetId="0">#REF!</definedName>
    <definedName name="__lap2">#REF!</definedName>
    <definedName name="__MAC12" localSheetId="0">#REF!</definedName>
    <definedName name="__MAC12">#REF!</definedName>
    <definedName name="__MAC46" localSheetId="0">#REF!</definedName>
    <definedName name="__MAC46">#REF!</definedName>
    <definedName name="__NC100" localSheetId="0">#REF!</definedName>
    <definedName name="__NC100">#REF!</definedName>
    <definedName name="__NCL100" localSheetId="0">#REF!</definedName>
    <definedName name="__NCL100">#REF!</definedName>
    <definedName name="__NCL200" localSheetId="0">#REF!</definedName>
    <definedName name="__NCL200">#REF!</definedName>
    <definedName name="__NCL250" localSheetId="0">#REF!</definedName>
    <definedName name="__NCL250">#REF!</definedName>
    <definedName name="__ncm200" localSheetId="0">#REF!</definedName>
    <definedName name="__ncm200">#REF!</definedName>
    <definedName name="__NET2" localSheetId="0">#REF!</definedName>
    <definedName name="__NET2">#REF!</definedName>
    <definedName name="__nin190" localSheetId="0">#REF!</definedName>
    <definedName name="__nin190">#REF!</definedName>
    <definedName name="__RHH1" localSheetId="0">#REF!</definedName>
    <definedName name="__RHH1">#REF!</definedName>
    <definedName name="__RHH10" localSheetId="0">#REF!</definedName>
    <definedName name="__RHH10">#REF!</definedName>
    <definedName name="__RHP1" localSheetId="0">#REF!</definedName>
    <definedName name="__RHP1">#REF!</definedName>
    <definedName name="__RHP10" localSheetId="0">#REF!</definedName>
    <definedName name="__RHP10">#REF!</definedName>
    <definedName name="__RI1" localSheetId="0">#REF!</definedName>
    <definedName name="__RI1">#REF!</definedName>
    <definedName name="__RI10" localSheetId="0">#REF!</definedName>
    <definedName name="__RI10">#REF!</definedName>
    <definedName name="__RII1" localSheetId="0">#REF!</definedName>
    <definedName name="__RII1">#REF!</definedName>
    <definedName name="__RII10" localSheetId="0">#REF!</definedName>
    <definedName name="__RII10">#REF!</definedName>
    <definedName name="__RIP1" localSheetId="0">#REF!</definedName>
    <definedName name="__RIP1">#REF!</definedName>
    <definedName name="__RIP10" localSheetId="0">#REF!</definedName>
    <definedName name="__RIP10">#REF!</definedName>
    <definedName name="__sat10" localSheetId="0">#REF!</definedName>
    <definedName name="__sat10">#REF!</definedName>
    <definedName name="__sat12" localSheetId="0">#REF!</definedName>
    <definedName name="__sat12">#REF!</definedName>
    <definedName name="__sat14" localSheetId="0">#REF!</definedName>
    <definedName name="__sat14">#REF!</definedName>
    <definedName name="__sat16" localSheetId="0">#REF!</definedName>
    <definedName name="__sat16">#REF!</definedName>
    <definedName name="__sat20" localSheetId="0">#REF!</definedName>
    <definedName name="__sat20">#REF!</definedName>
    <definedName name="__sat8" localSheetId="0">#REF!</definedName>
    <definedName name="__sat8">#REF!</definedName>
    <definedName name="__sc1" localSheetId="0">#REF!</definedName>
    <definedName name="__sc1">#REF!</definedName>
    <definedName name="__SC2" localSheetId="0">#REF!</definedName>
    <definedName name="__SC2">#REF!</definedName>
    <definedName name="__sc3" localSheetId="0">#REF!</definedName>
    <definedName name="__sc3">#REF!</definedName>
    <definedName name="__SN3" localSheetId="0">#REF!</definedName>
    <definedName name="__SN3">#REF!</definedName>
    <definedName name="__sua20" localSheetId="0">#REF!</definedName>
    <definedName name="__sua20">#REF!</definedName>
    <definedName name="__sua30" localSheetId="0">#REF!</definedName>
    <definedName name="__sua30">#REF!</definedName>
    <definedName name="__TL1" localSheetId="0">#REF!</definedName>
    <definedName name="__TL1">#REF!</definedName>
    <definedName name="__TL2" localSheetId="0">#REF!</definedName>
    <definedName name="__TL2">#REF!</definedName>
    <definedName name="__TL3" localSheetId="0">#REF!</definedName>
    <definedName name="__TL3">#REF!</definedName>
    <definedName name="__TLA120" localSheetId="0">#REF!</definedName>
    <definedName name="__TLA120">#REF!</definedName>
    <definedName name="__TLA35" localSheetId="0">#REF!</definedName>
    <definedName name="__TLA35">#REF!</definedName>
    <definedName name="__TLA50" localSheetId="0">#REF!</definedName>
    <definedName name="__TLA50">#REF!</definedName>
    <definedName name="__TLA70" localSheetId="0">#REF!</definedName>
    <definedName name="__TLA70">#REF!</definedName>
    <definedName name="__TLA95" localSheetId="0">#REF!</definedName>
    <definedName name="__TLA95">#REF!</definedName>
    <definedName name="__tz593" localSheetId="0">#REF!</definedName>
    <definedName name="__tz593">#REF!</definedName>
    <definedName name="__vc1" localSheetId="0">#REF!</definedName>
    <definedName name="__vc1">#REF!</definedName>
    <definedName name="__vc2" localSheetId="0">#REF!</definedName>
    <definedName name="__vc2">#REF!</definedName>
    <definedName name="__vc3" localSheetId="0">#REF!</definedName>
    <definedName name="__vc3">#REF!</definedName>
    <definedName name="__VL100" localSheetId="0">#REF!</definedName>
    <definedName name="__VL100">#REF!</definedName>
    <definedName name="__VL150" localSheetId="0">#REF!</definedName>
    <definedName name="__VL150">#REF!</definedName>
    <definedName name="__VL200" localSheetId="0">#REF!</definedName>
    <definedName name="__VL200">#REF!</definedName>
    <definedName name="__VL250" localSheetId="0">#REF!</definedName>
    <definedName name="__VL250">#REF!</definedName>
    <definedName name="__VL50" localSheetId="0">#REF!</definedName>
    <definedName name="__VL50">#REF!</definedName>
    <definedName name="_1">#N/A</definedName>
    <definedName name="_1000A01">#N/A</definedName>
    <definedName name="_2">#N/A</definedName>
    <definedName name="_a1" localSheetId="3" hidden="1">{"'Sheet1'!$L$16"}</definedName>
    <definedName name="_a1" localSheetId="1" hidden="1">{"'Sheet1'!$L$16"}</definedName>
    <definedName name="_a1" localSheetId="2" hidden="1">{"'Sheet1'!$L$16"}</definedName>
    <definedName name="_a1" localSheetId="5" hidden="1">{"'Sheet1'!$L$16"}</definedName>
    <definedName name="_a1" localSheetId="4" hidden="1">{"'Sheet1'!$L$16"}</definedName>
    <definedName name="_a1" hidden="1">{"'Sheet1'!$L$16"}</definedName>
    <definedName name="_a129" localSheetId="3" hidden="1">{"Offgrid",#N/A,FALSE,"OFFGRID";"Region",#N/A,FALSE,"REGION";"Offgrid -2",#N/A,FALSE,"OFFGRID";"WTP",#N/A,FALSE,"WTP";"WTP -2",#N/A,FALSE,"WTP";"Project",#N/A,FALSE,"PROJECT";"Summary -2",#N/A,FALSE,"SUMMARY"}</definedName>
    <definedName name="_a129" localSheetId="1" hidden="1">{"Offgrid",#N/A,FALSE,"OFFGRID";"Region",#N/A,FALSE,"REGION";"Offgrid -2",#N/A,FALSE,"OFFGRID";"WTP",#N/A,FALSE,"WTP";"WTP -2",#N/A,FALSE,"WTP";"Project",#N/A,FALSE,"PROJECT";"Summary -2",#N/A,FALSE,"SUMMARY"}</definedName>
    <definedName name="_a129" localSheetId="2" hidden="1">{"Offgrid",#N/A,FALSE,"OFFGRID";"Region",#N/A,FALSE,"REGION";"Offgrid -2",#N/A,FALSE,"OFFGRID";"WTP",#N/A,FALSE,"WTP";"WTP -2",#N/A,FALSE,"WTP";"Project",#N/A,FALSE,"PROJECT";"Summary -2",#N/A,FALSE,"SUMMARY"}</definedName>
    <definedName name="_a129" localSheetId="5" hidden="1">{"Offgrid",#N/A,FALSE,"OFFGRID";"Region",#N/A,FALSE,"REGION";"Offgrid -2",#N/A,FALSE,"OFFGRID";"WTP",#N/A,FALSE,"WTP";"WTP -2",#N/A,FALSE,"WTP";"Project",#N/A,FALSE,"PROJECT";"Summary -2",#N/A,FALSE,"SUMMARY"}</definedName>
    <definedName name="_a129" localSheetId="4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3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1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2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5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4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btm150" localSheetId="0">#REF!</definedName>
    <definedName name="_btm150">#REF!</definedName>
    <definedName name="_btM200" localSheetId="0">#REF!</definedName>
    <definedName name="_btM200">#REF!</definedName>
    <definedName name="_BTM250" localSheetId="0">#REF!</definedName>
    <definedName name="_BTM250">#REF!</definedName>
    <definedName name="_btM300" localSheetId="0">#REF!</definedName>
    <definedName name="_btM300">#REF!</definedName>
    <definedName name="_BTM50" localSheetId="0">#REF!</definedName>
    <definedName name="_BTM50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o1" localSheetId="0">#REF!</definedName>
    <definedName name="_dao1">#REF!</definedName>
    <definedName name="_dbu1" localSheetId="0">#REF!</definedName>
    <definedName name="_dbu1">#REF!</definedName>
    <definedName name="_dbu2" localSheetId="0">#REF!</definedName>
    <definedName name="_dbu2">#REF!</definedName>
    <definedName name="_ddn400" localSheetId="0">#REF!</definedName>
    <definedName name="_ddn400">#REF!</definedName>
    <definedName name="_ddn600" localSheetId="0">#REF!</definedName>
    <definedName name="_ddn600">#REF!</definedName>
    <definedName name="_Fill" localSheetId="0" hidden="1">#REF!</definedName>
    <definedName name="_Fill" hidden="1">#REF!</definedName>
    <definedName name="_Goi8" localSheetId="3" hidden="1">{"'Sheet1'!$L$16"}</definedName>
    <definedName name="_Goi8" localSheetId="1" hidden="1">{"'Sheet1'!$L$16"}</definedName>
    <definedName name="_Goi8" localSheetId="2" hidden="1">{"'Sheet1'!$L$16"}</definedName>
    <definedName name="_Goi8" localSheetId="5" hidden="1">{"'Sheet1'!$L$16"}</definedName>
    <definedName name="_Goi8" localSheetId="4" hidden="1">{"'Sheet1'!$L$16"}</definedName>
    <definedName name="_Goi8" hidden="1">{"'Sheet1'!$L$16"}</definedName>
    <definedName name="_gon4" localSheetId="0">#REF!</definedName>
    <definedName name="_gon4">#REF!</definedName>
    <definedName name="_hom2" localSheetId="0">#REF!</definedName>
    <definedName name="_hom2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ap1" localSheetId="0">#REF!</definedName>
    <definedName name="_lap1">#REF!</definedName>
    <definedName name="_lap2" localSheetId="0">#REF!</definedName>
    <definedName name="_lap2">#REF!</definedName>
    <definedName name="_MAC12" localSheetId="0">#REF!</definedName>
    <definedName name="_MAC12">#REF!</definedName>
    <definedName name="_MAC46" localSheetId="0">#REF!</definedName>
    <definedName name="_MAC46">#REF!</definedName>
    <definedName name="_NC100" localSheetId="0">#REF!</definedName>
    <definedName name="_NC100">#REF!</definedName>
    <definedName name="_NCL100" localSheetId="0">#REF!</definedName>
    <definedName name="_NCL100">#REF!</definedName>
    <definedName name="_NCL200" localSheetId="0">#REF!</definedName>
    <definedName name="_NCL200">#REF!</definedName>
    <definedName name="_NCL250" localSheetId="0">#REF!</definedName>
    <definedName name="_NCL250">#REF!</definedName>
    <definedName name="_ncm200" localSheetId="0">#REF!</definedName>
    <definedName name="_ncm200">#REF!</definedName>
    <definedName name="_NET2" localSheetId="0">#REF!</definedName>
    <definedName name="_NET2">#REF!</definedName>
    <definedName name="_nin190" localSheetId="0">#REF!</definedName>
    <definedName name="_nin190">#REF!</definedName>
    <definedName name="_Order1" hidden="1">255</definedName>
    <definedName name="_Order2" hidden="1">255</definedName>
    <definedName name="_RHH1" localSheetId="0">#REF!</definedName>
    <definedName name="_RHH1">#REF!</definedName>
    <definedName name="_RHH10" localSheetId="0">#REF!</definedName>
    <definedName name="_RHH10">#REF!</definedName>
    <definedName name="_RHP1" localSheetId="0">#REF!</definedName>
    <definedName name="_RHP1">#REF!</definedName>
    <definedName name="_RHP10" localSheetId="0">#REF!</definedName>
    <definedName name="_RHP10">#REF!</definedName>
    <definedName name="_RI1" localSheetId="0">#REF!</definedName>
    <definedName name="_RI1">#REF!</definedName>
    <definedName name="_RI10" localSheetId="0">#REF!</definedName>
    <definedName name="_RI10">#REF!</definedName>
    <definedName name="_RII1" localSheetId="0">#REF!</definedName>
    <definedName name="_RII1">#REF!</definedName>
    <definedName name="_RII10" localSheetId="0">#REF!</definedName>
    <definedName name="_RII10">#REF!</definedName>
    <definedName name="_RIP1" localSheetId="0">#REF!</definedName>
    <definedName name="_RIP1">#REF!</definedName>
    <definedName name="_RIP10" localSheetId="0">#REF!</definedName>
    <definedName name="_RIP10">#REF!</definedName>
    <definedName name="_sat10" localSheetId="0">#REF!</definedName>
    <definedName name="_sat10">#REF!</definedName>
    <definedName name="_sat12" localSheetId="0">#REF!</definedName>
    <definedName name="_sat12">#REF!</definedName>
    <definedName name="_sat14" localSheetId="0">#REF!</definedName>
    <definedName name="_sat14">#REF!</definedName>
    <definedName name="_sat16" localSheetId="0">#REF!</definedName>
    <definedName name="_sat16">#REF!</definedName>
    <definedName name="_sat20" localSheetId="0">#REF!</definedName>
    <definedName name="_sat20">#REF!</definedName>
    <definedName name="_sat8" localSheetId="0">#REF!</definedName>
    <definedName name="_sat8">#REF!</definedName>
    <definedName name="_sc1" localSheetId="0">#REF!</definedName>
    <definedName name="_sc1">#REF!</definedName>
    <definedName name="_SC2" localSheetId="0">#REF!</definedName>
    <definedName name="_SC2">#REF!</definedName>
    <definedName name="_sc3" localSheetId="0">#REF!</definedName>
    <definedName name="_sc3">#REF!</definedName>
    <definedName name="_SN3" localSheetId="0">#REF!</definedName>
    <definedName name="_SN3">#REF!</definedName>
    <definedName name="_Sort" localSheetId="0" hidden="1">#REF!</definedName>
    <definedName name="_Sort" hidden="1">#REF!</definedName>
    <definedName name="_sua20" localSheetId="0">#REF!</definedName>
    <definedName name="_sua20">#REF!</definedName>
    <definedName name="_sua30" localSheetId="0">#REF!</definedName>
    <definedName name="_sua30">#REF!</definedName>
    <definedName name="_TL1" localSheetId="0">#REF!</definedName>
    <definedName name="_TL1">#REF!</definedName>
    <definedName name="_TL2" localSheetId="0">#REF!</definedName>
    <definedName name="_TL2">#REF!</definedName>
    <definedName name="_TL3" localSheetId="0">#REF!</definedName>
    <definedName name="_TL3">#REF!</definedName>
    <definedName name="_TLA120" localSheetId="0">#REF!</definedName>
    <definedName name="_TLA120">#REF!</definedName>
    <definedName name="_TLA35" localSheetId="0">#REF!</definedName>
    <definedName name="_TLA35">#REF!</definedName>
    <definedName name="_TLA50" localSheetId="0">#REF!</definedName>
    <definedName name="_TLA50">#REF!</definedName>
    <definedName name="_TLA70" localSheetId="0">#REF!</definedName>
    <definedName name="_TLA70">#REF!</definedName>
    <definedName name="_TLA95" localSheetId="0">#REF!</definedName>
    <definedName name="_TLA95">#REF!</definedName>
    <definedName name="_tz593" localSheetId="0">#REF!</definedName>
    <definedName name="_tz593">#REF!</definedName>
    <definedName name="_vc1" localSheetId="0">#REF!</definedName>
    <definedName name="_vc1">#REF!</definedName>
    <definedName name="_vc2" localSheetId="0">#REF!</definedName>
    <definedName name="_vc2">#REF!</definedName>
    <definedName name="_vc3" localSheetId="0">#REF!</definedName>
    <definedName name="_vc3">#REF!</definedName>
    <definedName name="_VL100" localSheetId="0">#REF!</definedName>
    <definedName name="_VL100">#REF!</definedName>
    <definedName name="_VL150" localSheetId="0">#REF!</definedName>
    <definedName name="_VL150">#REF!</definedName>
    <definedName name="_VL200" localSheetId="0">#REF!</definedName>
    <definedName name="_VL200">#REF!</definedName>
    <definedName name="_VL250" localSheetId="0">#REF!</definedName>
    <definedName name="_VL250">#REF!</definedName>
    <definedName name="_VL50" localSheetId="0">#REF!</definedName>
    <definedName name="_VL50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.1" localSheetId="0">#REF!</definedName>
    <definedName name="a1.1">#REF!</definedName>
    <definedName name="A120_" localSheetId="0">#REF!</definedName>
    <definedName name="A120_">#REF!</definedName>
    <definedName name="a277Print_Titles" localSheetId="0">#REF!</definedName>
    <definedName name="a277Print_Titles">#REF!</definedName>
    <definedName name="A35_" localSheetId="0">#REF!</definedName>
    <definedName name="A35_">#REF!</definedName>
    <definedName name="A50_" localSheetId="0">#REF!</definedName>
    <definedName name="A50_">#REF!</definedName>
    <definedName name="A70_" localSheetId="0">#REF!</definedName>
    <definedName name="A70_">#REF!</definedName>
    <definedName name="A95_" localSheetId="0">#REF!</definedName>
    <definedName name="A95_">#REF!</definedName>
    <definedName name="AA" localSheetId="0">#REF!</definedName>
    <definedName name="AA">#REF!</definedName>
    <definedName name="AC120_" localSheetId="0">#REF!</definedName>
    <definedName name="AC120_">#REF!</definedName>
    <definedName name="AC35_" localSheetId="0">#REF!</definedName>
    <definedName name="AC35_">#REF!</definedName>
    <definedName name="AC50_" localSheetId="0">#REF!</definedName>
    <definedName name="AC50_">#REF!</definedName>
    <definedName name="AC70_" localSheetId="0">#REF!</definedName>
    <definedName name="AC70_">#REF!</definedName>
    <definedName name="AC95_" localSheetId="0">#REF!</definedName>
    <definedName name="AC95_">#REF!</definedName>
    <definedName name="ADEQ" localSheetId="0">#REF!</definedName>
    <definedName name="ADEQ">#REF!</definedName>
    <definedName name="af" localSheetId="0">#REF!</definedName>
    <definedName name="af">#REF!</definedName>
    <definedName name="Ag" localSheetId="0">#REF!</definedName>
    <definedName name="Ag">#REF!</definedName>
    <definedName name="ag15F80" localSheetId="0">#REF!</definedName>
    <definedName name="ag15F80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nscount" hidden="1">8</definedName>
    <definedName name="B_Isc" localSheetId="0">#REF!</definedName>
    <definedName name="B_Isc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rData" localSheetId="0">#REF!</definedName>
    <definedName name="BarData">#REF!</definedName>
    <definedName name="BB" localSheetId="0">#REF!</definedName>
    <definedName name="BB">#REF!</definedName>
    <definedName name="beff" localSheetId="0">#REF!</definedName>
    <definedName name="beff">#REF!</definedName>
    <definedName name="Book2" localSheetId="0">#REF!</definedName>
    <definedName name="Book2">#REF!</definedName>
    <definedName name="BOQ" localSheetId="0">#REF!</definedName>
    <definedName name="BOQ">#REF!</definedName>
    <definedName name="BT" localSheetId="0">#REF!</definedName>
    <definedName name="BT">#REF!</definedName>
    <definedName name="btchiuaxitm300" localSheetId="0">#REF!</definedName>
    <definedName name="btchiuaxitm300">#REF!</definedName>
    <definedName name="BTchiuaxm200" localSheetId="0">#REF!</definedName>
    <definedName name="BTchiuaxm200">#REF!</definedName>
    <definedName name="btcocM400" localSheetId="0">#REF!</definedName>
    <definedName name="btcocM400">#REF!</definedName>
    <definedName name="BTlotm100" localSheetId="0">#REF!</definedName>
    <definedName name="BTlotm100">#REF!</definedName>
    <definedName name="bv" localSheetId="0">#REF!</definedName>
    <definedName name="bv">#REF!</definedName>
    <definedName name="BVCISUMMARY" localSheetId="0">#REF!</definedName>
    <definedName name="BVCISUMMARY">#REF!</definedName>
    <definedName name="C.1.1..Phat_tuyen" localSheetId="0">#REF!</definedName>
    <definedName name="C.1.1..Phat_tuyen">#REF!</definedName>
    <definedName name="C.1.10..VC_Thu_cong_CG" localSheetId="0">#REF!</definedName>
    <definedName name="C.1.10..VC_Thu_cong_CG">#REF!</definedName>
    <definedName name="C.1.2..Chat_cay_thu_cong" localSheetId="0">#REF!</definedName>
    <definedName name="C.1.2..Chat_cay_thu_cong">#REF!</definedName>
    <definedName name="C.1.3..Chat_cay_may" localSheetId="0">#REF!</definedName>
    <definedName name="C.1.3..Chat_cay_may">#REF!</definedName>
    <definedName name="C.1.4..Dao_goc_cay" localSheetId="0">#REF!</definedName>
    <definedName name="C.1.4..Dao_goc_cay">#REF!</definedName>
    <definedName name="C.1.5..Lam_duong_tam" localSheetId="0">#REF!</definedName>
    <definedName name="C.1.5..Lam_duong_tam">#REF!</definedName>
    <definedName name="C.1.6..Lam_cau_tam" localSheetId="0">#REF!</definedName>
    <definedName name="C.1.6..Lam_cau_tam">#REF!</definedName>
    <definedName name="C.1.7..Rai_da_chong_lun" localSheetId="0">#REF!</definedName>
    <definedName name="C.1.7..Rai_da_chong_lun">#REF!</definedName>
    <definedName name="C.1.8..Lam_kho_tam" localSheetId="0">#REF!</definedName>
    <definedName name="C.1.8..Lam_kho_tam">#REF!</definedName>
    <definedName name="C.1.8..San_mat_bang" localSheetId="0">#REF!</definedName>
    <definedName name="C.1.8..San_mat_bang">#REF!</definedName>
    <definedName name="C.2.1..VC_Thu_cong" localSheetId="0">#REF!</definedName>
    <definedName name="C.2.1..VC_Thu_cong">#REF!</definedName>
    <definedName name="C.2.2..VC_T_cong_CG" localSheetId="0">#REF!</definedName>
    <definedName name="C.2.2..VC_T_cong_CG">#REF!</definedName>
    <definedName name="C.2.3..Boc_do" localSheetId="0">#REF!</definedName>
    <definedName name="C.2.3..Boc_do">#REF!</definedName>
    <definedName name="C.3.1..Dao_dat_mong_cot" localSheetId="0">#REF!</definedName>
    <definedName name="C.3.1..Dao_dat_mong_cot">#REF!</definedName>
    <definedName name="C.3.2..Dao_dat_de_dap" localSheetId="0">#REF!</definedName>
    <definedName name="C.3.2..Dao_dat_de_dap">#REF!</definedName>
    <definedName name="C.3.3..Dap_dat_mong" localSheetId="0">#REF!</definedName>
    <definedName name="C.3.3..Dap_dat_mong">#REF!</definedName>
    <definedName name="C.3.4..Dao_dap_TDia" localSheetId="0">#REF!</definedName>
    <definedName name="C.3.4..Dao_dap_TDia">#REF!</definedName>
    <definedName name="C.3.5..Dap_bo_bao" localSheetId="0">#REF!</definedName>
    <definedName name="C.3.5..Dap_bo_bao">#REF!</definedName>
    <definedName name="C.3.6..Bom_tat_nuoc" localSheetId="0">#REF!</definedName>
    <definedName name="C.3.6..Bom_tat_nuoc">#REF!</definedName>
    <definedName name="C.3.7..Dao_bun" localSheetId="0">#REF!</definedName>
    <definedName name="C.3.7..Dao_bun">#REF!</definedName>
    <definedName name="C.3.8..Dap_cat_CT" localSheetId="0">#REF!</definedName>
    <definedName name="C.3.8..Dap_cat_CT">#REF!</definedName>
    <definedName name="C.3.9..Dao_pha_da" localSheetId="0">#REF!</definedName>
    <definedName name="C.3.9..Dao_pha_da">#REF!</definedName>
    <definedName name="C.4.1.Cot_thep" localSheetId="0">#REF!</definedName>
    <definedName name="C.4.1.Cot_thep">#REF!</definedName>
    <definedName name="C.4.2..Van_khuon" localSheetId="0">#REF!</definedName>
    <definedName name="C.4.2..Van_khuon">#REF!</definedName>
    <definedName name="C.4.3..Be_tong" localSheetId="0">#REF!</definedName>
    <definedName name="C.4.3..Be_tong">#REF!</definedName>
    <definedName name="C.4.4..Lap_BT_D.San" localSheetId="0">#REF!</definedName>
    <definedName name="C.4.4..Lap_BT_D.San">#REF!</definedName>
    <definedName name="C.4.5..Xay_da_hoc" localSheetId="0">#REF!</definedName>
    <definedName name="C.4.5..Xay_da_hoc">#REF!</definedName>
    <definedName name="C.4.6..Dong_coc" localSheetId="0">#REF!</definedName>
    <definedName name="C.4.6..Dong_coc">#REF!</definedName>
    <definedName name="C.4.7..Quet_Bi_tum" localSheetId="0">#REF!</definedName>
    <definedName name="C.4.7..Quet_Bi_tum">#REF!</definedName>
    <definedName name="C.5.1..Lap_cot_thep" localSheetId="0">#REF!</definedName>
    <definedName name="C.5.1..Lap_cot_thep">#REF!</definedName>
    <definedName name="C.5.2..Lap_cot_BT" localSheetId="0">#REF!</definedName>
    <definedName name="C.5.2..Lap_cot_BT">#REF!</definedName>
    <definedName name="C.5.3..Lap_dat_xa" localSheetId="0">#REF!</definedName>
    <definedName name="C.5.3..Lap_dat_xa">#REF!</definedName>
    <definedName name="C.5.4..Lap_tiep_dia" localSheetId="0">#REF!</definedName>
    <definedName name="C.5.4..Lap_tiep_dia">#REF!</definedName>
    <definedName name="C.5.5..Son_sat_thep" localSheetId="0">#REF!</definedName>
    <definedName name="C.5.5..Son_sat_thep">#REF!</definedName>
    <definedName name="C.6.1..Lap_su_dung" localSheetId="0">#REF!</definedName>
    <definedName name="C.6.1..Lap_su_dung">#REF!</definedName>
    <definedName name="C.6.2..Lap_su_CS" localSheetId="0">#REF!</definedName>
    <definedName name="C.6.2..Lap_su_CS">#REF!</definedName>
    <definedName name="C.6.3..Su_chuoi_do" localSheetId="0">#REF!</definedName>
    <definedName name="C.6.3..Su_chuoi_do">#REF!</definedName>
    <definedName name="C.6.4..Su_chuoi_neo" localSheetId="0">#REF!</definedName>
    <definedName name="C.6.4..Su_chuoi_neo">#REF!</definedName>
    <definedName name="C.6.5..Lap_phu_kien" localSheetId="0">#REF!</definedName>
    <definedName name="C.6.5..Lap_phu_kien">#REF!</definedName>
    <definedName name="C.6.6..Ep_noi_day" localSheetId="0">#REF!</definedName>
    <definedName name="C.6.6..Ep_noi_day">#REF!</definedName>
    <definedName name="C.6.7..KD_vuot_CN" localSheetId="0">#REF!</definedName>
    <definedName name="C.6.7..KD_vuot_CN">#REF!</definedName>
    <definedName name="C.6.8..Rai_cang_day" localSheetId="0">#REF!</definedName>
    <definedName name="C.6.8..Rai_cang_day">#REF!</definedName>
    <definedName name="C.6.9..Cap_quang" localSheetId="0">#REF!</definedName>
    <definedName name="C.6.9..Cap_quang">#REF!</definedName>
    <definedName name="Category_All" localSheetId="0">#REF!</definedName>
    <definedName name="Category_All">#REF!</definedName>
    <definedName name="CATIN">#N/A</definedName>
    <definedName name="CATJYOU">#N/A</definedName>
    <definedName name="catm" localSheetId="0">#REF!</definedName>
    <definedName name="catm">#REF!</definedName>
    <definedName name="catn" localSheetId="0">#REF!</definedName>
    <definedName name="catn">#REF!</definedName>
    <definedName name="CATREC">#N/A</definedName>
    <definedName name="CATSYU">#N/A</definedName>
    <definedName name="cc" localSheetId="0">#REF!</definedName>
    <definedName name="cc">#REF!</definedName>
    <definedName name="CCS" localSheetId="0">#REF!</definedName>
    <definedName name="CCS">#REF!</definedName>
    <definedName name="cd" localSheetId="0">#REF!</definedName>
    <definedName name="cd">#REF!</definedName>
    <definedName name="CDD" localSheetId="0">#REF!</definedName>
    <definedName name="CDD">#REF!</definedName>
    <definedName name="Cdnum" localSheetId="0">#REF!</definedName>
    <definedName name="Cdnum">#REF!</definedName>
    <definedName name="cfc" localSheetId="0">#REF!</definedName>
    <definedName name="cfc">#REF!</definedName>
    <definedName name="cfk" localSheetId="0">#REF!</definedName>
    <definedName name="cfk">#REF!</definedName>
    <definedName name="CH" localSheetId="0">#REF!</definedName>
    <definedName name="CH">#REF!</definedName>
    <definedName name="CK" localSheetId="0">#REF!</definedName>
    <definedName name="CK">#REF!</definedName>
    <definedName name="CLECT" localSheetId="0">#REF!</definedName>
    <definedName name="CLECT">#REF!</definedName>
    <definedName name="CLIEOS" localSheetId="0">#REF!</definedName>
    <definedName name="CLIEOS">#REF!</definedName>
    <definedName name="CLVC3">0.1</definedName>
    <definedName name="CLVCTB" localSheetId="0">#REF!</definedName>
    <definedName name="CLVCTB">#REF!</definedName>
    <definedName name="cn" localSheetId="0">#REF!</definedName>
    <definedName name="cn">#REF!</definedName>
    <definedName name="cne" localSheetId="0">#REF!</definedName>
    <definedName name="cne">#REF!</definedName>
    <definedName name="Co" localSheetId="0">#REF!</definedName>
    <definedName name="Co">#REF!</definedName>
    <definedName name="Cöï_ly_vaän_chuyeãn" localSheetId="0">#REF!</definedName>
    <definedName name="Cöï_ly_vaän_chuyeãn">#REF!</definedName>
    <definedName name="CÖÏ_LY_VAÄN_CHUYEÅN" localSheetId="0">#REF!</definedName>
    <definedName name="CÖÏ_LY_VAÄN_CHUYEÅN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ST_EQ" localSheetId="0">#REF!</definedName>
    <definedName name="CONST_EQ">#REF!</definedName>
    <definedName name="Cot12b" localSheetId="0">#REF!</definedName>
    <definedName name="Cot12b">#REF!</definedName>
    <definedName name="cot7.5" localSheetId="0">#REF!</definedName>
    <definedName name="cot7.5">#REF!</definedName>
    <definedName name="cot8.5" localSheetId="0">#REF!</definedName>
    <definedName name="cot8.5">#REF!</definedName>
    <definedName name="COVER" localSheetId="0">#REF!</definedName>
    <definedName name="COVER">#REF!</definedName>
    <definedName name="CPVC100" localSheetId="0">#REF!</definedName>
    <definedName name="CPVC100">#REF!</definedName>
    <definedName name="CPVCDN" localSheetId="0">#REF!</definedName>
    <definedName name="CPVCDN">#REF!</definedName>
    <definedName name="CRD" localSheetId="0">#REF!</definedName>
    <definedName name="CRD">#REF!</definedName>
    <definedName name="CRIT1" localSheetId="0">#REF!</definedName>
    <definedName name="CRIT1">#REF!</definedName>
    <definedName name="CRIT10" localSheetId="0">#REF!</definedName>
    <definedName name="CRIT10">#REF!</definedName>
    <definedName name="CRIT2" localSheetId="0">#REF!</definedName>
    <definedName name="CRIT2">#REF!</definedName>
    <definedName name="CRIT3" localSheetId="0">#REF!</definedName>
    <definedName name="CRIT3">#REF!</definedName>
    <definedName name="CRIT4" localSheetId="0">#REF!</definedName>
    <definedName name="CRIT4">#REF!</definedName>
    <definedName name="CRIT5" localSheetId="0">#REF!</definedName>
    <definedName name="CRIT5">#REF!</definedName>
    <definedName name="CRIT6" localSheetId="0">#REF!</definedName>
    <definedName name="CRIT6">#REF!</definedName>
    <definedName name="CRIT7" localSheetId="0">#REF!</definedName>
    <definedName name="CRIT7">#REF!</definedName>
    <definedName name="CRIT8" localSheetId="0">#REF!</definedName>
    <definedName name="CRIT8">#REF!</definedName>
    <definedName name="CRIT9" localSheetId="0">#REF!</definedName>
    <definedName name="CRIT9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ro_section" localSheetId="0">#REF!</definedName>
    <definedName name="Cro_section">#REF!</definedName>
    <definedName name="CRS" localSheetId="0">#REF!</definedName>
    <definedName name="CRS">#REF!</definedName>
    <definedName name="CS" localSheetId="0">#REF!</definedName>
    <definedName name="CS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sd3p" localSheetId="0">#REF!</definedName>
    <definedName name="csd3p">#REF!</definedName>
    <definedName name="csddg1p" localSheetId="0">#REF!</definedName>
    <definedName name="csddg1p">#REF!</definedName>
    <definedName name="csddt1p" localSheetId="0">#REF!</definedName>
    <definedName name="csddt1p">#REF!</definedName>
    <definedName name="csht3p" localSheetId="0">#REF!</definedName>
    <definedName name="csht3p">#REF!</definedName>
    <definedName name="CSMBA" localSheetId="0">#REF!</definedName>
    <definedName name="CSMBA">#REF!</definedName>
    <definedName name="ct" localSheetId="0">#REF!</definedName>
    <definedName name="ct">#REF!</definedName>
    <definedName name="CT0.4" localSheetId="0">#REF!</definedName>
    <definedName name="CT0.4">#REF!</definedName>
    <definedName name="ctiep" localSheetId="0">#REF!</definedName>
    <definedName name="ctiep">#REF!</definedName>
    <definedName name="cto" localSheetId="0">#REF!</definedName>
    <definedName name="cto">#REF!</definedName>
    <definedName name="CU_LY" localSheetId="0">#REF!</definedName>
    <definedName name="CU_LY">#REF!</definedName>
    <definedName name="cuoc_vc" localSheetId="0">#REF!</definedName>
    <definedName name="cuoc_vc">#REF!</definedName>
    <definedName name="CURRENCY" localSheetId="0">#REF!</definedName>
    <definedName name="CURRENCY">#REF!</definedName>
    <definedName name="CV" localSheetId="0">#REF!</definedName>
    <definedName name="CV">#REF!</definedName>
    <definedName name="cx" localSheetId="0">#REF!</definedName>
    <definedName name="cx">#REF!</definedName>
    <definedName name="D_7101A_B" localSheetId="0">#REF!</definedName>
    <definedName name="D_7101A_B">#REF!</definedName>
    <definedName name="D_L" localSheetId="0">#REF!</definedName>
    <definedName name="D_L">#REF!</definedName>
    <definedName name="da" localSheetId="0">#REF!</definedName>
    <definedName name="da">#REF!</definedName>
    <definedName name="da1x2" localSheetId="0">#REF!</definedName>
    <definedName name="da1x2">#REF!</definedName>
    <definedName name="Da2x4" localSheetId="0">#REF!</definedName>
    <definedName name="Da2x4">#REF!</definedName>
    <definedName name="Da4x6" localSheetId="0">#REF!</definedName>
    <definedName name="Da4x6">#REF!</definedName>
    <definedName name="dah" localSheetId="0">#REF!</definedName>
    <definedName name="dah">#REF!</definedName>
    <definedName name="dahoc" localSheetId="0">#REF!</definedName>
    <definedName name="dahoc">#REF!</definedName>
    <definedName name="dai" localSheetId="3" hidden="1">{"Offgrid",#N/A,FALSE,"OFFGRID";"Region",#N/A,FALSE,"REGION";"Offgrid -2",#N/A,FALSE,"OFFGRID";"WTP",#N/A,FALSE,"WTP";"WTP -2",#N/A,FALSE,"WTP";"Project",#N/A,FALSE,"PROJECT";"Summary -2",#N/A,FALSE,"SUMMARY"}</definedName>
    <definedName name="dai" localSheetId="1" hidden="1">{"Offgrid",#N/A,FALSE,"OFFGRID";"Region",#N/A,FALSE,"REGION";"Offgrid -2",#N/A,FALSE,"OFFGRID";"WTP",#N/A,FALSE,"WTP";"WTP -2",#N/A,FALSE,"WTP";"Project",#N/A,FALSE,"PROJECT";"Summary -2",#N/A,FALSE,"SUMMARY"}</definedName>
    <definedName name="dai" localSheetId="2" hidden="1">{"Offgrid",#N/A,FALSE,"OFFGRID";"Region",#N/A,FALSE,"REGION";"Offgrid -2",#N/A,FALSE,"OFFGRID";"WTP",#N/A,FALSE,"WTP";"WTP -2",#N/A,FALSE,"WTP";"Project",#N/A,FALSE,"PROJECT";"Summary -2",#N/A,FALSE,"SUMMARY"}</definedName>
    <definedName name="dai" localSheetId="5" hidden="1">{"Offgrid",#N/A,FALSE,"OFFGRID";"Region",#N/A,FALSE,"REGION";"Offgrid -2",#N/A,FALSE,"OFFGRID";"WTP",#N/A,FALSE,"WTP";"WTP -2",#N/A,FALSE,"WTP";"Project",#N/A,FALSE,"PROJECT";"Summary -2",#N/A,FALSE,"SUMMARY"}</definedName>
    <definedName name="dai" localSheetId="4" hidden="1">{"Offgrid",#N/A,FALSE,"OFFGRID";"Region",#N/A,FALSE,"REGION";"Offgrid -2",#N/A,FALSE,"OFFGRID";"WTP",#N/A,FALSE,"WTP";"WTP -2",#N/A,FALSE,"WTP";"Project",#N/A,FALSE,"PROJECT";"Summary -2",#N/A,FALSE,"SUMMARY"}</definedName>
    <definedName name="dai" hidden="1">{"Offgrid",#N/A,FALSE,"OFFGRID";"Region",#N/A,FALSE,"REGION";"Offgrid -2",#N/A,FALSE,"OFFGRID";"WTP",#N/A,FALSE,"WTP";"WTP -2",#N/A,FALSE,"WTP";"Project",#N/A,FALSE,"PROJECT";"Summary -2",#N/A,FALSE,"SUMMARY"}</definedName>
    <definedName name="dao" localSheetId="0">#REF!</definedName>
    <definedName name="dao">#REF!</definedName>
    <definedName name="dap" localSheetId="0">#REF!</definedName>
    <definedName name="dap">#REF!</definedName>
    <definedName name="data" localSheetId="0">#REF!</definedName>
    <definedName name="data">#REF!</definedName>
    <definedName name="Data11" localSheetId="0">#REF!</definedName>
    <definedName name="Data11">#REF!</definedName>
    <definedName name="Data41" localSheetId="0">#REF!</definedName>
    <definedName name="Data41">#REF!</definedName>
    <definedName name="dayAE35" localSheetId="0">#REF!</definedName>
    <definedName name="dayAE35">#REF!</definedName>
    <definedName name="dayAE50" localSheetId="0">#REF!</definedName>
    <definedName name="dayAE50">#REF!</definedName>
    <definedName name="dayAE70" localSheetId="0">#REF!</definedName>
    <definedName name="dayAE70">#REF!</definedName>
    <definedName name="dayAE95" localSheetId="0">#REF!</definedName>
    <definedName name="dayAE95">#REF!</definedName>
    <definedName name="DBASE" localSheetId="0">#REF!</definedName>
    <definedName name="DBASE">#REF!</definedName>
    <definedName name="DD" localSheetId="0">#REF!</definedName>
    <definedName name="DD">#REF!</definedName>
    <definedName name="deg" localSheetId="0">#REF!</definedName>
    <definedName name="deg">#REF!</definedName>
    <definedName name="den_bu" localSheetId="0">#REF!</definedName>
    <definedName name="den_bu">#REF!</definedName>
    <definedName name="denbu" localSheetId="0">#REF!</definedName>
    <definedName name="denbu">#REF!</definedName>
    <definedName name="df" localSheetId="0">#REF!</definedName>
    <definedName name="df">#REF!</definedName>
    <definedName name="dgnc" localSheetId="0">#REF!</definedName>
    <definedName name="dgnc">#REF!</definedName>
    <definedName name="dgvl" localSheetId="0">#REF!</definedName>
    <definedName name="dgvl">#REF!</definedName>
    <definedName name="dhom" localSheetId="0">#REF!</definedName>
    <definedName name="dhom">#REF!</definedName>
    <definedName name="dl" localSheetId="0">#REF!</definedName>
    <definedName name="dl">#REF!</definedName>
    <definedName name="DLC" localSheetId="0">#REF!</definedName>
    <definedName name="DLC">#REF!</definedName>
    <definedName name="Document_array" localSheetId="3">{"Book1"}</definedName>
    <definedName name="Document_array" localSheetId="1">{"Book1"}</definedName>
    <definedName name="Document_array" localSheetId="2">{"Book1"}</definedName>
    <definedName name="Document_array" localSheetId="5">{"Book1"}</definedName>
    <definedName name="Document_array" localSheetId="4">{"Book1"}</definedName>
    <definedName name="Document_array">{"Book1"}</definedName>
    <definedName name="ds" localSheetId="0">#REF!</definedName>
    <definedName name="ds">#REF!</definedName>
    <definedName name="ds1pnc" localSheetId="0">#REF!</definedName>
    <definedName name="ds1pnc">#REF!</definedName>
    <definedName name="ds1pvl" localSheetId="0">#REF!</definedName>
    <definedName name="ds1pvl">#REF!</definedName>
    <definedName name="ds3pnc" localSheetId="0">#REF!</definedName>
    <definedName name="ds3pnc">#REF!</definedName>
    <definedName name="ds3pvl" localSheetId="0">#REF!</definedName>
    <definedName name="ds3pvl">#REF!</definedName>
    <definedName name="dsct3pnc" localSheetId="0">#REF!</definedName>
    <definedName name="dsct3pnc">#REF!</definedName>
    <definedName name="dsct3pvl" localSheetId="0">#REF!</definedName>
    <definedName name="dsct3pvl">#REF!</definedName>
    <definedName name="DSUMDATA" localSheetId="0">#REF!</definedName>
    <definedName name="DSUMDATA">#REF!</definedName>
    <definedName name="DUT" localSheetId="0">#REF!</definedName>
    <definedName name="DUT">#REF!</definedName>
    <definedName name="DutoanDongmo" localSheetId="0">#REF!</definedName>
    <definedName name="DutoanDongmo">#REF!</definedName>
    <definedName name="dv" localSheetId="0">#REF!</definedName>
    <definedName name="dv">#REF!</definedName>
    <definedName name="EcG" localSheetId="0">#REF!</definedName>
    <definedName name="EcG">#REF!</definedName>
    <definedName name="Eci" localSheetId="0">#REF!</definedName>
    <definedName name="Eci">#REF!</definedName>
    <definedName name="EDR" localSheetId="0">#REF!</definedName>
    <definedName name="EDR">#REF!</definedName>
    <definedName name="end" localSheetId="0">#REF!</definedName>
    <definedName name="end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p" localSheetId="0">#REF!</definedName>
    <definedName name="Ep">#REF!</definedName>
    <definedName name="EQI" localSheetId="0">#REF!</definedName>
    <definedName name="EQI">#REF!</definedName>
    <definedName name="Es" localSheetId="0">#REF!</definedName>
    <definedName name="Es">#REF!</definedName>
    <definedName name="EVNB" localSheetId="0">#REF!</definedName>
    <definedName name="EVNB">#REF!</definedName>
    <definedName name="f" localSheetId="0">#REF!</definedName>
    <definedName name="f">#REF!</definedName>
    <definedName name="f92F56" localSheetId="0">#REF!</definedName>
    <definedName name="f92F56">#REF!</definedName>
    <definedName name="FACTOR" localSheetId="0">#REF!</definedName>
    <definedName name="FACTOR">#REF!</definedName>
    <definedName name="fcg" localSheetId="0">#REF!</definedName>
    <definedName name="fcg">#REF!</definedName>
    <definedName name="fcig" localSheetId="0">#REF!</definedName>
    <definedName name="fcig">#REF!</definedName>
    <definedName name="FDR" localSheetId="0">#REF!</definedName>
    <definedName name="FDR">#REF!</definedName>
    <definedName name="frG" localSheetId="0">#REF!</definedName>
    <definedName name="frG">#REF!</definedName>
    <definedName name="fuji" localSheetId="0">#REF!</definedName>
    <definedName name="fuji">#REF!</definedName>
    <definedName name="fy" localSheetId="0">#REF!</definedName>
    <definedName name="fy">#REF!</definedName>
    <definedName name="G_ME" localSheetId="0">#REF!</definedName>
    <definedName name="G_ME">#REF!</definedName>
    <definedName name="G_section" localSheetId="0">#REF!</definedName>
    <definedName name="G_section">#REF!</definedName>
    <definedName name="gach" localSheetId="0">#REF!</definedName>
    <definedName name="gach">#REF!</definedName>
    <definedName name="GAHT" localSheetId="0">#REF!</definedName>
    <definedName name="GAHT">#REF!</definedName>
    <definedName name="GC" localSheetId="0">#REF!</definedName>
    <definedName name="GC">#REF!</definedName>
    <definedName name="gcE" localSheetId="0">#REF!</definedName>
    <definedName name="gcE">#REF!</definedName>
    <definedName name="GCS" localSheetId="0">#REF!</definedName>
    <definedName name="GCS">#REF!</definedName>
    <definedName name="gDL" localSheetId="0">#REF!</definedName>
    <definedName name="gDL">#REF!</definedName>
    <definedName name="GDTD" localSheetId="0">#REF!</definedName>
    <definedName name="GDTD">#REF!</definedName>
    <definedName name="ghip" localSheetId="0">#REF!</definedName>
    <definedName name="ghip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iocong" localSheetId="0">#REF!</definedName>
    <definedName name="Giocong">#REF!</definedName>
    <definedName name="gl3p" localSheetId="0">#REF!</definedName>
    <definedName name="gl3p">#REF!</definedName>
    <definedName name="go" localSheetId="0">#REF!</definedName>
    <definedName name="go">#REF!</definedName>
    <definedName name="GP" localSheetId="0">#REF!</definedName>
    <definedName name="GP">#REF!</definedName>
    <definedName name="Gtb" localSheetId="0">#REF!</definedName>
    <definedName name="Gtb">#REF!</definedName>
    <definedName name="gtbtt" localSheetId="0">#REF!</definedName>
    <definedName name="gtbtt">#REF!</definedName>
    <definedName name="Gxl" localSheetId="0">#REF!</definedName>
    <definedName name="Gxl">#REF!</definedName>
    <definedName name="gxltt" localSheetId="0">#REF!</definedName>
    <definedName name="gxltt">#REF!</definedName>
    <definedName name="h" localSheetId="3" hidden="1">{"'Sheet1'!$L$16"}</definedName>
    <definedName name="h" localSheetId="1" hidden="1">{"'Sheet1'!$L$16"}</definedName>
    <definedName name="h" localSheetId="2" hidden="1">{"'Sheet1'!$L$16"}</definedName>
    <definedName name="h" localSheetId="5" hidden="1">{"'Sheet1'!$L$16"}</definedName>
    <definedName name="h" localSheetId="4" hidden="1">{"'Sheet1'!$L$16"}</definedName>
    <definedName name="h" hidden="1">{"'Sheet1'!$L$16"}</definedName>
    <definedName name="H_30" localSheetId="0">#REF!</definedName>
    <definedName name="H_30">#REF!</definedName>
    <definedName name="ha" localSheetId="0">#REF!</definedName>
    <definedName name="ha">#REF!</definedName>
    <definedName name="has" localSheetId="0">#REF!</definedName>
    <definedName name="has">#REF!</definedName>
    <definedName name="HBC" localSheetId="0">#REF!</definedName>
    <definedName name="HBC">#REF!</definedName>
    <definedName name="HBL" localSheetId="0">#REF!</definedName>
    <definedName name="HBL">#REF!</definedName>
    <definedName name="HCPH" localSheetId="0">#REF!</definedName>
    <definedName name="HCPH">#REF!</definedName>
    <definedName name="HCS" localSheetId="0">#REF!</definedName>
    <definedName name="HCS">#REF!</definedName>
    <definedName name="HCU" localSheetId="0">#REF!</definedName>
    <definedName name="HCU">#REF!</definedName>
    <definedName name="HDC" localSheetId="0">#REF!</definedName>
    <definedName name="HDC">#REF!</definedName>
    <definedName name="HDU" localSheetId="0">#REF!</definedName>
    <definedName name="HDU">#REF!</definedName>
    <definedName name="Heä_soá_laép_xaø_H">1.7</definedName>
    <definedName name="heä_soá_sình_laày" localSheetId="0">#REF!</definedName>
    <definedName name="heä_soá_sình_laày">#REF!</definedName>
    <definedName name="hg" localSheetId="0">#REF!</definedName>
    <definedName name="hg">#REF!</definedName>
    <definedName name="HH" localSheetId="0">#REF!</definedName>
    <definedName name="HH">#REF!</definedName>
    <definedName name="HHcat" localSheetId="0">#REF!</definedName>
    <definedName name="HHcat">#REF!</definedName>
    <definedName name="HHda" localSheetId="0">#REF!</definedName>
    <definedName name="HHda">#REF!</definedName>
    <definedName name="HHIC" localSheetId="0">#REF!</definedName>
    <definedName name="HHIC">#REF!</definedName>
    <definedName name="HHT" localSheetId="0">#REF!</definedName>
    <definedName name="HHT">#REF!</definedName>
    <definedName name="hien" localSheetId="0">#REF!</definedName>
    <definedName name="hien">#REF!</definedName>
    <definedName name="HKE" localSheetId="0">#REF!</definedName>
    <definedName name="HKE">#REF!</definedName>
    <definedName name="HKL" localSheetId="0">#REF!</definedName>
    <definedName name="HKL">#REF!</definedName>
    <definedName name="HKLHI" localSheetId="0">#REF!</definedName>
    <definedName name="HKLHI">#REF!</definedName>
    <definedName name="HKLL" localSheetId="0">#REF!</definedName>
    <definedName name="HKLL">#REF!</definedName>
    <definedName name="HKLLLO" localSheetId="0">#REF!</definedName>
    <definedName name="HKLLLO">#REF!</definedName>
    <definedName name="HLC" localSheetId="0">#REF!</definedName>
    <definedName name="HLC">#REF!</definedName>
    <definedName name="HLIC" localSheetId="0">#REF!</definedName>
    <definedName name="HLIC">#REF!</definedName>
    <definedName name="HLU" localSheetId="0">#REF!</definedName>
    <definedName name="HLU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pv" localSheetId="0">#REF!</definedName>
    <definedName name="hpv">#REF!</definedName>
    <definedName name="HR" localSheetId="0">#REF!</definedName>
    <definedName name="HR">#REF!</definedName>
    <definedName name="HRC" localSheetId="0">#REF!</definedName>
    <definedName name="HRC">#REF!</definedName>
    <definedName name="hs" localSheetId="0">#REF!</definedName>
    <definedName name="hs">#REF!</definedName>
    <definedName name="HSCT3">0.1</definedName>
    <definedName name="hsd" localSheetId="0">#REF!</definedName>
    <definedName name="hsd">#REF!</definedName>
    <definedName name="hsdc" localSheetId="0">#REF!</definedName>
    <definedName name="hsdc">#REF!</definedName>
    <definedName name="hsdc1" localSheetId="0">#REF!</definedName>
    <definedName name="hsdc1">#REF!</definedName>
    <definedName name="HSDN">2.5</definedName>
    <definedName name="HSHH" localSheetId="0">#REF!</definedName>
    <definedName name="HSHH">#REF!</definedName>
    <definedName name="HSHHUT" localSheetId="0">#REF!</definedName>
    <definedName name="HSHHUT">#REF!</definedName>
    <definedName name="hsk" localSheetId="0">#REF!</definedName>
    <definedName name="hsk">#REF!</definedName>
    <definedName name="hsm" localSheetId="0">#REF!</definedName>
    <definedName name="hsm">#REF!</definedName>
    <definedName name="HSMTC" localSheetId="0">#REF!</definedName>
    <definedName name="HSMTC">#REF!</definedName>
    <definedName name="hsnc" localSheetId="0">#REF!</definedName>
    <definedName name="hsnc">#REF!</definedName>
    <definedName name="HSSL" localSheetId="0">#REF!</definedName>
    <definedName name="HSSL">#REF!</definedName>
    <definedName name="hßm4" localSheetId="0">#REF!</definedName>
    <definedName name="hßm4">#REF!</definedName>
    <definedName name="hstb" localSheetId="0">#REF!</definedName>
    <definedName name="hstb">#REF!</definedName>
    <definedName name="hstdtk" localSheetId="0">#REF!</definedName>
    <definedName name="hstdtk">#REF!</definedName>
    <definedName name="hsthep" localSheetId="0">#REF!</definedName>
    <definedName name="hsthep">#REF!</definedName>
    <definedName name="HSVC1" localSheetId="0">#REF!</definedName>
    <definedName name="HSVC1">#REF!</definedName>
    <definedName name="HSVC2" localSheetId="0">#REF!</definedName>
    <definedName name="HSVC2">#REF!</definedName>
    <definedName name="HSVC3" localSheetId="0">#REF!</definedName>
    <definedName name="HSVC3">#REF!</definedName>
    <definedName name="hsvl" localSheetId="0">#REF!</definedName>
    <definedName name="hsvl">#REF!</definedName>
    <definedName name="HTML_CodePage" hidden="1">950</definedName>
    <definedName name="HTML_Control" localSheetId="3" hidden="1">{"'Sheet1'!$L$16"}</definedName>
    <definedName name="HTML_Control" localSheetId="1" hidden="1">{"'Sheet1'!$L$16"}</definedName>
    <definedName name="HTML_Control" localSheetId="2" hidden="1">{"'Sheet1'!$L$16"}</definedName>
    <definedName name="HTML_Control" localSheetId="5" hidden="1">{"'Sheet1'!$L$16"}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0">#REF!</definedName>
    <definedName name="HTNC">#REF!</definedName>
    <definedName name="HTS" localSheetId="0">#REF!</definedName>
    <definedName name="HTS">#REF!</definedName>
    <definedName name="HTU" localSheetId="0">#REF!</definedName>
    <definedName name="HTU">#REF!</definedName>
    <definedName name="HTVL" localSheetId="0">#REF!</definedName>
    <definedName name="HTVL">#REF!</definedName>
    <definedName name="huy" localSheetId="3" hidden="1">{"'Sheet1'!$L$16"}</definedName>
    <definedName name="huy" localSheetId="1" hidden="1">{"'Sheet1'!$L$16"}</definedName>
    <definedName name="huy" localSheetId="2" hidden="1">{"'Sheet1'!$L$16"}</definedName>
    <definedName name="huy" localSheetId="5" hidden="1">{"'Sheet1'!$L$16"}</definedName>
    <definedName name="huy" localSheetId="4" hidden="1">{"'Sheet1'!$L$16"}</definedName>
    <definedName name="huy" hidden="1">{"'Sheet1'!$L$16"}</definedName>
    <definedName name="HV" localSheetId="0">#REF!</definedName>
    <definedName name="HV">#REF!</definedName>
    <definedName name="HVBC" localSheetId="0">#REF!</definedName>
    <definedName name="HVBC">#REF!</definedName>
    <definedName name="HVC" localSheetId="0">#REF!</definedName>
    <definedName name="HVC">#REF!</definedName>
    <definedName name="HVL" localSheetId="0">#REF!</definedName>
    <definedName name="HVL">#REF!</definedName>
    <definedName name="HVP" localSheetId="0">#REF!</definedName>
    <definedName name="HVP">#REF!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g" localSheetId="0">#REF!</definedName>
    <definedName name="Ig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nputCosti" localSheetId="0">#REF!</definedName>
    <definedName name="inputCosti">#REF!</definedName>
    <definedName name="inputLf" localSheetId="0">#REF!</definedName>
    <definedName name="inputLf">#REF!</definedName>
    <definedName name="inputWTP" localSheetId="0">#REF!</definedName>
    <definedName name="inputWTP">#REF!</definedName>
    <definedName name="INT" localSheetId="0">#REF!</definedName>
    <definedName name="INT">#REF!</definedName>
    <definedName name="IWTP" localSheetId="0">#REF!</definedName>
    <definedName name="IWTP">#REF!</definedName>
    <definedName name="Ixx" localSheetId="0">#REF!</definedName>
    <definedName name="Ixx">#REF!</definedName>
    <definedName name="j" localSheetId="0">#REF!</definedName>
    <definedName name="j">#REF!</definedName>
    <definedName name="j356C8" localSheetId="0">#REF!</definedName>
    <definedName name="j356C8">#REF!</definedName>
    <definedName name="k" localSheetId="3" hidden="1">{"Offgrid",#N/A,FALSE,"OFFGRID";"Region",#N/A,FALSE,"REGION";"Offgrid -2",#N/A,FALSE,"OFFGRID";"WTP",#N/A,FALSE,"WTP";"WTP -2",#N/A,FALSE,"WTP";"Project",#N/A,FALSE,"PROJECT";"Summary -2",#N/A,FALSE,"SUMMARY"}</definedName>
    <definedName name="k" localSheetId="1" hidden="1">{"Offgrid",#N/A,FALSE,"OFFGRID";"Region",#N/A,FALSE,"REGION";"Offgrid -2",#N/A,FALSE,"OFFGRID";"WTP",#N/A,FALSE,"WTP";"WTP -2",#N/A,FALSE,"WTP";"Project",#N/A,FALSE,"PROJECT";"Summary -2",#N/A,FALSE,"SUMMARY"}</definedName>
    <definedName name="k" localSheetId="2" hidden="1">{"Offgrid",#N/A,FALSE,"OFFGRID";"Region",#N/A,FALSE,"REGION";"Offgrid -2",#N/A,FALSE,"OFFGRID";"WTP",#N/A,FALSE,"WTP";"WTP -2",#N/A,FALSE,"WTP";"Project",#N/A,FALSE,"PROJECT";"Summary -2",#N/A,FALSE,"SUMMARY"}</definedName>
    <definedName name="k" localSheetId="5" hidden="1">{"Offgrid",#N/A,FALSE,"OFFGRID";"Region",#N/A,FALSE,"REGION";"Offgrid -2",#N/A,FALSE,"OFFGRID";"WTP",#N/A,FALSE,"WTP";"WTP -2",#N/A,FALSE,"WTP";"Project",#N/A,FALSE,"PROJECT";"Summary -2",#N/A,FALSE,"SUMMARY"}</definedName>
    <definedName name="k" localSheetId="4" hidden="1">{"Offgrid",#N/A,FALSE,"OFFGRID";"Region",#N/A,FALSE,"REGION";"Offgrid -2",#N/A,FALSE,"OFFGRID";"WTP",#N/A,FALSE,"WTP";"WTP -2",#N/A,FALSE,"WTP";"Project",#N/A,FALSE,"PROJECT";"Summary -2",#N/A,FALSE,"SUMMARY"}</definedName>
    <definedName name="k" hidden="1">{"Offgrid",#N/A,FALSE,"OFFGRID";"Region",#N/A,FALSE,"REGION";"Offgrid -2",#N/A,FALSE,"OFFGRID";"WTP",#N/A,FALSE,"WTP";"WTP -2",#N/A,FALSE,"WTP";"Project",#N/A,FALSE,"PROJECT";"Summary -2",#N/A,FALSE,"SUMMARY"}</definedName>
    <definedName name="K_L" localSheetId="0">#REF!</definedName>
    <definedName name="K_L">#REF!</definedName>
    <definedName name="kcong" localSheetId="0">#REF!</definedName>
    <definedName name="kcong">#REF!</definedName>
    <definedName name="KDC" localSheetId="0">#REF!</definedName>
    <definedName name="KDC">#REF!</definedName>
    <definedName name="khanang" localSheetId="0">#REF!</definedName>
    <definedName name="khanang">#REF!</definedName>
    <definedName name="Khanh" localSheetId="3">{"Book1"}</definedName>
    <definedName name="Khanh" localSheetId="1">{"Book1"}</definedName>
    <definedName name="Khanh" localSheetId="2">{"Book1"}</definedName>
    <definedName name="Khanh" localSheetId="5">{"Book1"}</definedName>
    <definedName name="Khanh" localSheetId="4">{"Book1"}</definedName>
    <definedName name="Khanh">{"Book1"}</definedName>
    <definedName name="khong" localSheetId="0">#REF!</definedName>
    <definedName name="khong">#REF!</definedName>
    <definedName name="Kiem_tra_trung_ten" localSheetId="0">#REF!</definedName>
    <definedName name="Kiem_tra_trung_ten">#REF!</definedName>
    <definedName name="kkk" localSheetId="0">#REF!</definedName>
    <definedName name="kkk">#REF!</definedName>
    <definedName name="kl_ME" localSheetId="0">#REF!</definedName>
    <definedName name="kl_ME">#REF!</definedName>
    <definedName name="KLC" localSheetId="0">#REF!</definedName>
    <definedName name="KLC">#REF!</definedName>
    <definedName name="kldd1p" localSheetId="0">#REF!</definedName>
    <definedName name="kldd1p">#REF!</definedName>
    <definedName name="kp1ph" localSheetId="0">#REF!</definedName>
    <definedName name="kp1ph">#REF!</definedName>
    <definedName name="Kte" localSheetId="0">#REF!</definedName>
    <definedName name="Kte">#REF!</definedName>
    <definedName name="lan" localSheetId="0">#REF!</definedName>
    <definedName name="lan">#REF!</definedName>
    <definedName name="Lane" localSheetId="0">#REF!</definedName>
    <definedName name="Lane">#REF!</definedName>
    <definedName name="lb" localSheetId="0">#REF!</definedName>
    <definedName name="lb">#REF!</definedName>
    <definedName name="ld" localSheetId="0">#REF!</definedName>
    <definedName name="ld">#REF!</definedName>
    <definedName name="LiveLoad" localSheetId="0">#REF!</definedName>
    <definedName name="LiveLoad">#REF!</definedName>
    <definedName name="LL" localSheetId="0">#REF!</definedName>
    <definedName name="LL">#REF!</definedName>
    <definedName name="Lmk" localSheetId="0">#REF!</definedName>
    <definedName name="Lmk">#REF!</definedName>
    <definedName name="ln" localSheetId="0">#REF!</definedName>
    <definedName name="ln">#REF!</definedName>
    <definedName name="Lnsc" localSheetId="0">#REF!</definedName>
    <definedName name="Lnsc">#REF!</definedName>
    <definedName name="LOAD" localSheetId="0">#REF!</definedName>
    <definedName name="LOAD">#REF!</definedName>
    <definedName name="loss" localSheetId="0">#REF!</definedName>
    <definedName name="loss">#REF!</definedName>
    <definedName name="LRMC" localSheetId="0">#REF!</definedName>
    <definedName name="LRMC">#REF!</definedName>
    <definedName name="ly" localSheetId="3" hidden="1">{"Offgrid",#N/A,FALSE,"OFFGRID";"Region",#N/A,FALSE,"REGION";"Offgrid -2",#N/A,FALSE,"OFFGRID";"WTP",#N/A,FALSE,"WTP";"WTP -2",#N/A,FALSE,"WTP";"Project",#N/A,FALSE,"PROJECT";"Summary -2",#N/A,FALSE,"SUMMARY"}</definedName>
    <definedName name="ly" localSheetId="1" hidden="1">{"Offgrid",#N/A,FALSE,"OFFGRID";"Region",#N/A,FALSE,"REGION";"Offgrid -2",#N/A,FALSE,"OFFGRID";"WTP",#N/A,FALSE,"WTP";"WTP -2",#N/A,FALSE,"WTP";"Project",#N/A,FALSE,"PROJECT";"Summary -2",#N/A,FALSE,"SUMMARY"}</definedName>
    <definedName name="ly" localSheetId="2" hidden="1">{"Offgrid",#N/A,FALSE,"OFFGRID";"Region",#N/A,FALSE,"REGION";"Offgrid -2",#N/A,FALSE,"OFFGRID";"WTP",#N/A,FALSE,"WTP";"WTP -2",#N/A,FALSE,"WTP";"Project",#N/A,FALSE,"PROJECT";"Summary -2",#N/A,FALSE,"SUMMARY"}</definedName>
    <definedName name="ly" localSheetId="5" hidden="1">{"Offgrid",#N/A,FALSE,"OFFGRID";"Region",#N/A,FALSE,"REGION";"Offgrid -2",#N/A,FALSE,"OFFGRID";"WTP",#N/A,FALSE,"WTP";"WTP -2",#N/A,FALSE,"WTP";"Project",#N/A,FALSE,"PROJECT";"Summary -2",#N/A,FALSE,"SUMMARY"}</definedName>
    <definedName name="ly" localSheetId="4" hidden="1">{"Offgrid",#N/A,FALSE,"OFFGRID";"Region",#N/A,FALSE,"REGION";"Offgrid -2",#N/A,FALSE,"OFFGRID";"WTP",#N/A,FALSE,"WTP";"WTP -2",#N/A,FALSE,"WTP";"Project",#N/A,FALSE,"PROJECT";"Summary -2",#N/A,FALSE,"SUMMARY"}</definedName>
    <definedName name="ly" hidden="1">{"Offgrid",#N/A,FALSE,"OFFGRID";"Region",#N/A,FALSE,"REGION";"Offgrid -2",#N/A,FALSE,"OFFGRID";"WTP",#N/A,FALSE,"WTP";"WTP -2",#N/A,FALSE,"WTP";"Project",#N/A,FALSE,"PROJECT";"Summary -2",#N/A,FALSE,"SUMMARY"}</definedName>
    <definedName name="m" localSheetId="0">#REF!</definedName>
    <definedName name="m">#REF!</definedName>
    <definedName name="M12ba3p" localSheetId="0">#REF!</definedName>
    <definedName name="M12ba3p">#REF!</definedName>
    <definedName name="M12bb1p" localSheetId="0">#REF!</definedName>
    <definedName name="M12bb1p">#REF!</definedName>
    <definedName name="M12bnnc" localSheetId="0">#REF!</definedName>
    <definedName name="M12bnnc">#REF!</definedName>
    <definedName name="M12bnvl" localSheetId="0">#REF!</definedName>
    <definedName name="M12bnvl">#REF!</definedName>
    <definedName name="M12cbnc" localSheetId="0">#REF!</definedName>
    <definedName name="M12cbnc">#REF!</definedName>
    <definedName name="M12cbvl" localSheetId="0">#REF!</definedName>
    <definedName name="M12cbvl">#REF!</definedName>
    <definedName name="M14bb1p" localSheetId="0">#REF!</definedName>
    <definedName name="M14bb1p">#REF!</definedName>
    <definedName name="m1m" localSheetId="0">#REF!</definedName>
    <definedName name="m1m">#REF!</definedName>
    <definedName name="m2m" localSheetId="0">#REF!</definedName>
    <definedName name="m2m">#REF!</definedName>
    <definedName name="m3m" localSheetId="0">#REF!</definedName>
    <definedName name="m3m">#REF!</definedName>
    <definedName name="m4m" localSheetId="0">#REF!</definedName>
    <definedName name="m4m">#REF!</definedName>
    <definedName name="m8aanc" localSheetId="0">#REF!</definedName>
    <definedName name="m8aanc">#REF!</definedName>
    <definedName name="m8aavl" localSheetId="0">#REF!</definedName>
    <definedName name="m8aavl">#REF!</definedName>
    <definedName name="Ma3pnc" localSheetId="0">#REF!</definedName>
    <definedName name="Ma3pnc">#REF!</definedName>
    <definedName name="Ma3pvl" localSheetId="0">#REF!</definedName>
    <definedName name="Ma3pvl">#REF!</definedName>
    <definedName name="Maa3pnc" localSheetId="0">#REF!</definedName>
    <definedName name="Maa3pnc">#REF!</definedName>
    <definedName name="Maa3pvl" localSheetId="0">#REF!</definedName>
    <definedName name="Maa3pvl">#REF!</definedName>
    <definedName name="MAJ_CON_EQP" localSheetId="0">#REF!</definedName>
    <definedName name="MAJ_CON_EQP">#REF!</definedName>
    <definedName name="Mba1p" localSheetId="0">#REF!</definedName>
    <definedName name="Mba1p">#REF!</definedName>
    <definedName name="Mba3p" localSheetId="0">#REF!</definedName>
    <definedName name="Mba3p">#REF!</definedName>
    <definedName name="Mbb3p" localSheetId="0">#REF!</definedName>
    <definedName name="Mbb3p">#REF!</definedName>
    <definedName name="Mbn1p" localSheetId="0">#REF!</definedName>
    <definedName name="Mbn1p">#REF!</definedName>
    <definedName name="mc" localSheetId="0">#REF!</definedName>
    <definedName name="mc">#REF!</definedName>
    <definedName name="Mdo" localSheetId="0">#REF!</definedName>
    <definedName name="Mdo">#REF!</definedName>
    <definedName name="me" localSheetId="0">#REF!</definedName>
    <definedName name="me">#REF!</definedName>
    <definedName name="MG_A" localSheetId="0">#REF!</definedName>
    <definedName name="MG_A">#REF!</definedName>
    <definedName name="mi" localSheetId="0">#REF!</definedName>
    <definedName name="mi">#REF!</definedName>
    <definedName name="MOMENT" localSheetId="0">#REF!</definedName>
    <definedName name="MOMENT">#REF!</definedName>
    <definedName name="Morong" localSheetId="0">#REF!</definedName>
    <definedName name="Morong">#REF!</definedName>
    <definedName name="Morong4054_85" localSheetId="0">#REF!</definedName>
    <definedName name="Morong4054_85">#REF!</definedName>
    <definedName name="morong4054_98" localSheetId="0">#REF!</definedName>
    <definedName name="morong4054_98">#REF!</definedName>
    <definedName name="MTCLD" localSheetId="0">#REF!</definedName>
    <definedName name="MTCLD">#REF!</definedName>
    <definedName name="MTCMB" localSheetId="0">#REF!</definedName>
    <definedName name="MTCMB">#REF!</definedName>
    <definedName name="MTMAC12" localSheetId="0">#REF!</definedName>
    <definedName name="MTMAC12">#REF!</definedName>
    <definedName name="MTN" localSheetId="0">#REF!</definedName>
    <definedName name="MTN">#REF!</definedName>
    <definedName name="mtram" localSheetId="0">#REF!</definedName>
    <definedName name="mtram">#REF!</definedName>
    <definedName name="myle" localSheetId="0">#REF!</definedName>
    <definedName name="myle">#REF!</definedName>
    <definedName name="n" localSheetId="0">#REF!</definedName>
    <definedName name="n">#REF!</definedName>
    <definedName name="n1pig" localSheetId="0">#REF!</definedName>
    <definedName name="n1pig">#REF!</definedName>
    <definedName name="n1pind" localSheetId="0">#REF!</definedName>
    <definedName name="n1pind">#REF!</definedName>
    <definedName name="n1ping" localSheetId="0">#REF!</definedName>
    <definedName name="n1ping">#REF!</definedName>
    <definedName name="n1pint" localSheetId="0">#REF!</definedName>
    <definedName name="n1pint">#REF!</definedName>
    <definedName name="nc1p" localSheetId="0">#REF!</definedName>
    <definedName name="nc1p">#REF!</definedName>
    <definedName name="nc3p" localSheetId="0">#REF!</definedName>
    <definedName name="nc3p">#REF!</definedName>
    <definedName name="NCBD100" localSheetId="0">#REF!</definedName>
    <definedName name="NCBD100">#REF!</definedName>
    <definedName name="NCBD200" localSheetId="0">#REF!</definedName>
    <definedName name="NCBD200">#REF!</definedName>
    <definedName name="NCBD250" localSheetId="0">#REF!</definedName>
    <definedName name="NCBD250">#REF!</definedName>
    <definedName name="nccs" localSheetId="0">#REF!</definedName>
    <definedName name="nccs">#REF!</definedName>
    <definedName name="ncday35" localSheetId="0">#REF!</definedName>
    <definedName name="ncday35">#REF!</definedName>
    <definedName name="ncday50" localSheetId="0">#REF!</definedName>
    <definedName name="ncday50">#REF!</definedName>
    <definedName name="ncday70" localSheetId="0">#REF!</definedName>
    <definedName name="ncday70">#REF!</definedName>
    <definedName name="ncday95" localSheetId="0">#REF!</definedName>
    <definedName name="ncday95">#REF!</definedName>
    <definedName name="ncgff" localSheetId="0">#REF!</definedName>
    <definedName name="ncgff">#REF!</definedName>
    <definedName name="NCLD" localSheetId="0">#REF!</definedName>
    <definedName name="NCLD">#REF!</definedName>
    <definedName name="NCPP" localSheetId="0">#REF!</definedName>
    <definedName name="NCPP">#REF!</definedName>
    <definedName name="nctn" localSheetId="0">#REF!</definedName>
    <definedName name="nctn">#REF!</definedName>
    <definedName name="nctram" localSheetId="0">#REF!</definedName>
    <definedName name="nctram">#REF!</definedName>
    <definedName name="NCVC100" localSheetId="0">#REF!</definedName>
    <definedName name="NCVC100">#REF!</definedName>
    <definedName name="NCVC200" localSheetId="0">#REF!</definedName>
    <definedName name="NCVC200">#REF!</definedName>
    <definedName name="NCVC250" localSheetId="0">#REF!</definedName>
    <definedName name="NCVC250">#REF!</definedName>
    <definedName name="NCVC3P" localSheetId="0">#REF!</definedName>
    <definedName name="NCVC3P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n" localSheetId="0">#REF!</definedName>
    <definedName name="nhn">#REF!</definedName>
    <definedName name="NHot" localSheetId="0">#REF!</definedName>
    <definedName name="NHot">#REF!</definedName>
    <definedName name="nhu" localSheetId="0">#REF!</definedName>
    <definedName name="nhu">#REF!</definedName>
    <definedName name="nhua" localSheetId="0">#REF!</definedName>
    <definedName name="nhua">#REF!</definedName>
    <definedName name="nhuad" localSheetId="0">#REF!</definedName>
    <definedName name="nhuad">#REF!</definedName>
    <definedName name="nig" localSheetId="0">#REF!</definedName>
    <definedName name="nig">#REF!</definedName>
    <definedName name="nig1p" localSheetId="0">#REF!</definedName>
    <definedName name="nig1p">#REF!</definedName>
    <definedName name="nig3p" localSheetId="0">#REF!</definedName>
    <definedName name="nig3p">#REF!</definedName>
    <definedName name="nignc1p" localSheetId="0">#REF!</definedName>
    <definedName name="nignc1p">#REF!</definedName>
    <definedName name="nigvl1p" localSheetId="0">#REF!</definedName>
    <definedName name="nigvl1p">#REF!</definedName>
    <definedName name="nin" localSheetId="0">#REF!</definedName>
    <definedName name="nin">#REF!</definedName>
    <definedName name="nin14nc3p" localSheetId="0">#REF!</definedName>
    <definedName name="nin14nc3p">#REF!</definedName>
    <definedName name="nin14vl3p" localSheetId="0">#REF!</definedName>
    <definedName name="nin14vl3p">#REF!</definedName>
    <definedName name="nin1903p" localSheetId="0">#REF!</definedName>
    <definedName name="nin1903p">#REF!</definedName>
    <definedName name="nin190nc3p" localSheetId="0">#REF!</definedName>
    <definedName name="nin190nc3p">#REF!</definedName>
    <definedName name="nin190vl3p" localSheetId="0">#REF!</definedName>
    <definedName name="nin190vl3p">#REF!</definedName>
    <definedName name="nin2903p" localSheetId="0">#REF!</definedName>
    <definedName name="nin2903p">#REF!</definedName>
    <definedName name="nin290nc3p" localSheetId="0">#REF!</definedName>
    <definedName name="nin290nc3p">#REF!</definedName>
    <definedName name="nin290vl3p" localSheetId="0">#REF!</definedName>
    <definedName name="nin290vl3p">#REF!</definedName>
    <definedName name="nin3p" localSheetId="0">#REF!</definedName>
    <definedName name="nin3p">#REF!</definedName>
    <definedName name="nind" localSheetId="0">#REF!</definedName>
    <definedName name="nind">#REF!</definedName>
    <definedName name="nind1p" localSheetId="0">#REF!</definedName>
    <definedName name="nind1p">#REF!</definedName>
    <definedName name="nind3p" localSheetId="0">#REF!</definedName>
    <definedName name="nind3p">#REF!</definedName>
    <definedName name="nindnc1p" localSheetId="0">#REF!</definedName>
    <definedName name="nindnc1p">#REF!</definedName>
    <definedName name="nindnc3p" localSheetId="0">#REF!</definedName>
    <definedName name="nindnc3p">#REF!</definedName>
    <definedName name="nindvl1p" localSheetId="0">#REF!</definedName>
    <definedName name="nindvl1p">#REF!</definedName>
    <definedName name="nindvl3p" localSheetId="0">#REF!</definedName>
    <definedName name="nindvl3p">#REF!</definedName>
    <definedName name="ning1p" localSheetId="0">#REF!</definedName>
    <definedName name="ning1p">#REF!</definedName>
    <definedName name="ningnc1p" localSheetId="0">#REF!</definedName>
    <definedName name="ningnc1p">#REF!</definedName>
    <definedName name="ningvl1p" localSheetId="0">#REF!</definedName>
    <definedName name="ningvl1p">#REF!</definedName>
    <definedName name="ninnc3p" localSheetId="0">#REF!</definedName>
    <definedName name="ninnc3p">#REF!</definedName>
    <definedName name="nint1p" localSheetId="0">#REF!</definedName>
    <definedName name="nint1p">#REF!</definedName>
    <definedName name="nintnc1p" localSheetId="0">#REF!</definedName>
    <definedName name="nintnc1p">#REF!</definedName>
    <definedName name="nintvl1p" localSheetId="0">#REF!</definedName>
    <definedName name="nintvl1p">#REF!</definedName>
    <definedName name="ninvl3p" localSheetId="0">#REF!</definedName>
    <definedName name="ninvl3p">#REF!</definedName>
    <definedName name="nl" localSheetId="0">#REF!</definedName>
    <definedName name="nl">#REF!</definedName>
    <definedName name="NL12nc" localSheetId="0">#REF!</definedName>
    <definedName name="NL12nc">#REF!</definedName>
    <definedName name="NL12vl" localSheetId="0">#REF!</definedName>
    <definedName name="NL12vl">#REF!</definedName>
    <definedName name="nl1p" localSheetId="0">#REF!</definedName>
    <definedName name="nl1p">#REF!</definedName>
    <definedName name="nl3p" localSheetId="0">#REF!</definedName>
    <definedName name="nl3p">#REF!</definedName>
    <definedName name="nlnc3p" localSheetId="0">#REF!</definedName>
    <definedName name="nlnc3p">#REF!</definedName>
    <definedName name="nlnc3pha" localSheetId="0">#REF!</definedName>
    <definedName name="nlnc3pha">#REF!</definedName>
    <definedName name="NLTK1p" localSheetId="0">#REF!</definedName>
    <definedName name="NLTK1p">#REF!</definedName>
    <definedName name="nlvl3p" localSheetId="0">#REF!</definedName>
    <definedName name="nlvl3p">#REF!</definedName>
    <definedName name="nn" localSheetId="0">#REF!</definedName>
    <definedName name="nn">#REF!</definedName>
    <definedName name="nn1p" localSheetId="0">#REF!</definedName>
    <definedName name="nn1p">#REF!</definedName>
    <definedName name="nn3p" localSheetId="0">#REF!</definedName>
    <definedName name="nn3p">#REF!</definedName>
    <definedName name="nnnc3p" localSheetId="0">#REF!</definedName>
    <definedName name="nnnc3p">#REF!</definedName>
    <definedName name="nnvl3p" localSheetId="0">#REF!</definedName>
    <definedName name="nnvl3p">#REF!</definedName>
    <definedName name="No" localSheetId="0">#REF!</definedName>
    <definedName name="No">#REF!</definedName>
    <definedName name="nominal_shear" localSheetId="0">#REF!</definedName>
    <definedName name="nominal_shear">#REF!</definedName>
    <definedName name="nsc" localSheetId="0">#REF!</definedName>
    <definedName name="nsc">#REF!</definedName>
    <definedName name="nsk" localSheetId="0">#REF!</definedName>
    <definedName name="nsk">#REF!</definedName>
    <definedName name="nstrand" localSheetId="0">#REF!</definedName>
    <definedName name="nstrand">#REF!</definedName>
    <definedName name="O_M" localSheetId="0">#REF!</definedName>
    <definedName name="O_M">#REF!</definedName>
    <definedName name="OD" localSheetId="0">#REF!</definedName>
    <definedName name="OD">#REF!</definedName>
    <definedName name="ODC" localSheetId="0">#REF!</definedName>
    <definedName name="ODC">#REF!</definedName>
    <definedName name="ODS" localSheetId="0">#REF!</definedName>
    <definedName name="ODS">#REF!</definedName>
    <definedName name="ODU" localSheetId="0">#REF!</definedName>
    <definedName name="ODU">#REF!</definedName>
    <definedName name="OM" localSheetId="0">#REF!</definedName>
    <definedName name="OM">#REF!</definedName>
    <definedName name="OMC" localSheetId="0">#REF!</definedName>
    <definedName name="OMC">#REF!</definedName>
    <definedName name="OME" localSheetId="0">#REF!</definedName>
    <definedName name="OME">#REF!</definedName>
    <definedName name="OMW" localSheetId="0">#REF!</definedName>
    <definedName name="OMW">#REF!</definedName>
    <definedName name="OOM" localSheetId="0">#REF!</definedName>
    <definedName name="OOM">#REF!</definedName>
    <definedName name="ophom" localSheetId="0">#REF!</definedName>
    <definedName name="ophom">#REF!</definedName>
    <definedName name="ORD" localSheetId="0">#REF!</definedName>
    <definedName name="ORD">#REF!</definedName>
    <definedName name="ORF" localSheetId="0">#REF!</definedName>
    <definedName name="ORF">#REF!</definedName>
    <definedName name="PA" localSheetId="0">#REF!</definedName>
    <definedName name="PA">#REF!</definedName>
    <definedName name="pgtt" localSheetId="3" hidden="1">{"'Sheet1'!$L$16"}</definedName>
    <definedName name="pgtt" localSheetId="1" hidden="1">{"'Sheet1'!$L$16"}</definedName>
    <definedName name="pgtt" localSheetId="2" hidden="1">{"'Sheet1'!$L$16"}</definedName>
    <definedName name="pgtt" localSheetId="5" hidden="1">{"'Sheet1'!$L$16"}</definedName>
    <definedName name="pgtt" localSheetId="4" hidden="1">{"'Sheet1'!$L$16"}</definedName>
    <definedName name="pgtt" hidden="1">{"'Sheet1'!$L$16"}</definedName>
    <definedName name="PHC" localSheetId="0">#REF!</definedName>
    <definedName name="PHC">#REF!</definedName>
    <definedName name="PRC" localSheetId="0">#REF!</definedName>
    <definedName name="PRC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1">'du toan thu hoc phi 2014'!$A$1:$F$235</definedName>
    <definedName name="_xlnm.Print_Area" localSheetId="2">'lao cu tuyen'!$A$1:$G$60</definedName>
    <definedName name="_xlnm.Print_Area" localSheetId="0">'tong hop thu chi (chu thich)'!$A$1:$H$316</definedName>
    <definedName name="_xlnm.Print_Titles" localSheetId="0">'tong hop thu chi (chu thich)'!$7:$8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tdg_cong" localSheetId="0">#REF!</definedName>
    <definedName name="ptdg_cong">#REF!</definedName>
    <definedName name="ptdg_duong" localSheetId="0">#REF!</definedName>
    <definedName name="ptdg_duong">#REF!</definedName>
    <definedName name="ptdg_ke" localSheetId="0">#REF!</definedName>
    <definedName name="ptdg_ke">#REF!</definedName>
    <definedName name="QDD" localSheetId="0">#REF!</definedName>
    <definedName name="QDD">#REF!</definedName>
    <definedName name="qtdm" localSheetId="0">#REF!</definedName>
    <definedName name="qtdm">#REF!</definedName>
    <definedName name="ra11p" localSheetId="0">#REF!</definedName>
    <definedName name="ra11p">#REF!</definedName>
    <definedName name="ra13p" localSheetId="0">#REF!</definedName>
    <definedName name="ra13p">#REF!</definedName>
    <definedName name="rate">14000</definedName>
    <definedName name="RCF" localSheetId="0">#REF!</definedName>
    <definedName name="RCF">#REF!</definedName>
    <definedName name="RCKM" localSheetId="0">#REF!</definedName>
    <definedName name="RCKM">#REF!</definedName>
    <definedName name="RDEC" localSheetId="0">#REF!</definedName>
    <definedName name="RDEC">#REF!</definedName>
    <definedName name="RDEFF" localSheetId="0">#REF!</definedName>
    <definedName name="RDEFF">#REF!</definedName>
    <definedName name="RDFC" localSheetId="0">#REF!</definedName>
    <definedName name="RDFC">#REF!</definedName>
    <definedName name="RDFU" localSheetId="0">#REF!</definedName>
    <definedName name="RDFU">#REF!</definedName>
    <definedName name="RDLIF" localSheetId="0">#REF!</definedName>
    <definedName name="RDLIF">#REF!</definedName>
    <definedName name="RDOM" localSheetId="0">#REF!</definedName>
    <definedName name="RDOM">#REF!</definedName>
    <definedName name="rdpcf" localSheetId="0">#REF!</definedName>
    <definedName name="rdpcf">#REF!</definedName>
    <definedName name="RDRC" localSheetId="0">#REF!</definedName>
    <definedName name="RDRC">#REF!</definedName>
    <definedName name="RDRF" localSheetId="0">#REF!</definedName>
    <definedName name="RDRF">#REF!</definedName>
    <definedName name="RECOUT">#N/A</definedName>
    <definedName name="REG" localSheetId="0">#REF!</definedName>
    <definedName name="REG">#REF!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GLIF" localSheetId="0">#REF!</definedName>
    <definedName name="RGLIF">#REF!</definedName>
    <definedName name="RHEC" localSheetId="0">#REF!</definedName>
    <definedName name="RHEC">#REF!</definedName>
    <definedName name="RHEFF" localSheetId="0">#REF!</definedName>
    <definedName name="RHEFF">#REF!</definedName>
    <definedName name="RHHC" localSheetId="0">#REF!</definedName>
    <definedName name="RHHC">#REF!</definedName>
    <definedName name="RHLIF" localSheetId="0">#REF!</definedName>
    <definedName name="RHLIF">#REF!</definedName>
    <definedName name="RHOM" localSheetId="0">#REF!</definedName>
    <definedName name="RHOM">#REF!</definedName>
    <definedName name="RIR" localSheetId="0">#REF!</definedName>
    <definedName name="RIR">#REF!</definedName>
    <definedName name="RLF" localSheetId="0">#REF!</definedName>
    <definedName name="RLF">#REF!</definedName>
    <definedName name="RLKM" localSheetId="0">#REF!</definedName>
    <definedName name="RLKM">#REF!</definedName>
    <definedName name="RLL" localSheetId="0">#REF!</definedName>
    <definedName name="RLL">#REF!</definedName>
    <definedName name="RLOM" localSheetId="0">#REF!</definedName>
    <definedName name="RLOM">#REF!</definedName>
    <definedName name="RPHEC" localSheetId="0">#REF!</definedName>
    <definedName name="RPHEC">#REF!</definedName>
    <definedName name="RPHLIF" localSheetId="0">#REF!</definedName>
    <definedName name="RPHLIF">#REF!</definedName>
    <definedName name="RPHOM" localSheetId="0">#REF!</definedName>
    <definedName name="RPHOM">#REF!</definedName>
    <definedName name="RPHPC" localSheetId="0">#REF!</definedName>
    <definedName name="RPHPC">#REF!</definedName>
    <definedName name="RSBC" localSheetId="0">#REF!</definedName>
    <definedName name="RSBC">#REF!</definedName>
    <definedName name="RSBLIF" localSheetId="0">#REF!</definedName>
    <definedName name="RSBLIF">#REF!</definedName>
    <definedName name="RSIC" localSheetId="0">#REF!</definedName>
    <definedName name="RSIC">#REF!</definedName>
    <definedName name="RSIN" localSheetId="0">#REF!</definedName>
    <definedName name="RSIN">#REF!</definedName>
    <definedName name="RSLIF" localSheetId="0">#REF!</definedName>
    <definedName name="RSLIF">#REF!</definedName>
    <definedName name="RSOM" localSheetId="0">#REF!</definedName>
    <definedName name="RSOM">#REF!</definedName>
    <definedName name="RSPI" localSheetId="0">#REF!</definedName>
    <definedName name="RSPI">#REF!</definedName>
    <definedName name="RSSC" localSheetId="0">#REF!</definedName>
    <definedName name="RSSC">#REF!</definedName>
    <definedName name="RWTPhi" localSheetId="0">#REF!</definedName>
    <definedName name="RWTPhi">#REF!</definedName>
    <definedName name="RWTPlo" localSheetId="0">#REF!</definedName>
    <definedName name="RWTPlo">#REF!</definedName>
    <definedName name="satt" localSheetId="0">#REF!</definedName>
    <definedName name="satt">#REF!</definedName>
    <definedName name="scao98" localSheetId="0">#REF!</definedName>
    <definedName name="scao98">#REF!</definedName>
    <definedName name="SCH" localSheetId="0">#REF!</definedName>
    <definedName name="SCH">#REF!</definedName>
    <definedName name="SDMONG" localSheetId="0">#REF!</definedName>
    <definedName name="SDMONG">#REF!</definedName>
    <definedName name="sencount" hidden="1">1</definedName>
    <definedName name="Sheet1" localSheetId="0">#REF!</definedName>
    <definedName name="Sheet1">#REF!</definedName>
    <definedName name="sho" localSheetId="0">#REF!</definedName>
    <definedName name="sho">#REF!</definedName>
    <definedName name="sieucao" localSheetId="0">#REF!</definedName>
    <definedName name="sieucao">#REF!</definedName>
    <definedName name="SIZE" localSheetId="0">#REF!</definedName>
    <definedName name="SIZE">#REF!</definedName>
    <definedName name="SL_CRD" localSheetId="0">#REF!</definedName>
    <definedName name="SL_CRD">#REF!</definedName>
    <definedName name="SL_CRS" localSheetId="0">#REF!</definedName>
    <definedName name="SL_CRS">#REF!</definedName>
    <definedName name="SL_CS" localSheetId="0">#REF!</definedName>
    <definedName name="SL_CS">#REF!</definedName>
    <definedName name="SL_DD" localSheetId="0">#REF!</definedName>
    <definedName name="SL_DD">#REF!</definedName>
    <definedName name="SMBA" localSheetId="0">#REF!</definedName>
    <definedName name="SMBA">#REF!</definedName>
    <definedName name="soc3p" localSheetId="0">#REF!</definedName>
    <definedName name="soc3p">#REF!</definedName>
    <definedName name="soi" localSheetId="0">#REF!</definedName>
    <definedName name="soi">#REF!</definedName>
    <definedName name="solieu" localSheetId="0">#REF!</definedName>
    <definedName name="solieu">#REF!</definedName>
    <definedName name="SORT" localSheetId="0">#REF!</definedName>
    <definedName name="SORT">#REF!</definedName>
    <definedName name="Spanner_Auto_File">"C:\My Documents\tinh cdo.x2a"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pk1p" localSheetId="0">#REF!</definedName>
    <definedName name="spk1p">#REF!</definedName>
    <definedName name="SRT" localSheetId="0">#REF!</definedName>
    <definedName name="SRT">#REF!</definedName>
    <definedName name="start" localSheetId="0">#REF!</definedName>
    <definedName name="start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ES_MiD" localSheetId="0">#REF!</definedName>
    <definedName name="STRES_MiD">#REF!</definedName>
    <definedName name="struc_analy" localSheetId="0">#REF!</definedName>
    <definedName name="struc_analy">#REF!</definedName>
    <definedName name="SUL" localSheetId="0">#REF!</definedName>
    <definedName name="SUL">#REF!</definedName>
    <definedName name="SUMMARY" localSheetId="0">#REF!</definedName>
    <definedName name="SUMMARY">#REF!</definedName>
    <definedName name="t" localSheetId="0">#REF!</definedName>
    <definedName name="t">#REF!</definedName>
    <definedName name="t101p" localSheetId="0">#REF!</definedName>
    <definedName name="t101p">#REF!</definedName>
    <definedName name="t103p" localSheetId="0">#REF!</definedName>
    <definedName name="t103p">#REF!</definedName>
    <definedName name="t10nc1p" localSheetId="0">#REF!</definedName>
    <definedName name="t10nc1p">#REF!</definedName>
    <definedName name="t10vl1p" localSheetId="0">#REF!</definedName>
    <definedName name="t10vl1p">#REF!</definedName>
    <definedName name="t121p" localSheetId="0">#REF!</definedName>
    <definedName name="t121p">#REF!</definedName>
    <definedName name="t123p" localSheetId="0">#REF!</definedName>
    <definedName name="t123p">#REF!</definedName>
    <definedName name="t141p" localSheetId="0">#REF!</definedName>
    <definedName name="t141p">#REF!</definedName>
    <definedName name="t143p" localSheetId="0">#REF!</definedName>
    <definedName name="t143p">#REF!</definedName>
    <definedName name="t14nc3p" localSheetId="0">#REF!</definedName>
    <definedName name="t14nc3p">#REF!</definedName>
    <definedName name="t14vl3p" localSheetId="0">#REF!</definedName>
    <definedName name="t14vl3p">#REF!</definedName>
    <definedName name="taun" localSheetId="0">#REF!</definedName>
    <definedName name="taun">#REF!</definedName>
    <definedName name="TaxTV">10%</definedName>
    <definedName name="TaxXL">5%</definedName>
    <definedName name="TBA" localSheetId="0">#REF!</definedName>
    <definedName name="TBA">#REF!</definedName>
    <definedName name="TBSGP" localSheetId="0">#REF!</definedName>
    <definedName name="TBSGP">#REF!</definedName>
    <definedName name="tbtram" localSheetId="0">#REF!</definedName>
    <definedName name="tbtram">#REF!</definedName>
    <definedName name="TC" localSheetId="0">#REF!</definedName>
    <definedName name="TC">#REF!</definedName>
    <definedName name="TC_NHANH1" localSheetId="0">#REF!</definedName>
    <definedName name="TC_NHANH1">#REF!</definedName>
    <definedName name="Tchuan" localSheetId="0">#REF!</definedName>
    <definedName name="Tchuan">#REF!</definedName>
    <definedName name="td10vl" localSheetId="0">#REF!</definedName>
    <definedName name="td10vl">#REF!</definedName>
    <definedName name="td12nc" localSheetId="0">#REF!</definedName>
    <definedName name="td12nc">#REF!</definedName>
    <definedName name="td1p" localSheetId="0">#REF!</definedName>
    <definedName name="td1p">#REF!</definedName>
    <definedName name="td3p" localSheetId="0">#REF!</definedName>
    <definedName name="td3p">#REF!</definedName>
    <definedName name="tdia" localSheetId="0">#REF!</definedName>
    <definedName name="tdia">#REF!</definedName>
    <definedName name="tdnc1p" localSheetId="0">#REF!</definedName>
    <definedName name="tdnc1p">#REF!</definedName>
    <definedName name="TDT" localSheetId="0">#REF!</definedName>
    <definedName name="TDT">#REF!</definedName>
    <definedName name="tdtr2cnc" localSheetId="0">#REF!</definedName>
    <definedName name="tdtr2cnc">#REF!</definedName>
    <definedName name="tdtr2cvl" localSheetId="0">#REF!</definedName>
    <definedName name="tdtr2cvl">#REF!</definedName>
    <definedName name="tdvl1p" localSheetId="0">#REF!</definedName>
    <definedName name="tdvl1p">#REF!</definedName>
    <definedName name="TGLS" localSheetId="0">#REF!</definedName>
    <definedName name="TGLS">#REF!</definedName>
    <definedName name="tha" localSheetId="3" hidden="1">{"'Sheet1'!$L$16"}</definedName>
    <definedName name="tha" localSheetId="1" hidden="1">{"'Sheet1'!$L$16"}</definedName>
    <definedName name="tha" localSheetId="2" hidden="1">{"'Sheet1'!$L$16"}</definedName>
    <definedName name="tha" localSheetId="5" hidden="1">{"'Sheet1'!$L$16"}</definedName>
    <definedName name="tha" localSheetId="4" hidden="1">{"'Sheet1'!$L$16"}</definedName>
    <definedName name="tha" hidden="1">{"'Sheet1'!$L$16"}</definedName>
    <definedName name="thai" localSheetId="0">#REF!</definedName>
    <definedName name="thai">#REF!</definedName>
    <definedName name="Thang" localSheetId="0">#REF!</definedName>
    <definedName name="Thang">#REF!</definedName>
    <definedName name="thdt" localSheetId="0">#REF!</definedName>
    <definedName name="thdt">#REF!</definedName>
    <definedName name="THGO1pnc" localSheetId="0">#REF!</definedName>
    <definedName name="THGO1pnc">#REF!</definedName>
    <definedName name="thht" localSheetId="0">#REF!</definedName>
    <definedName name="thht">#REF!</definedName>
    <definedName name="THI" localSheetId="0">#REF!</definedName>
    <definedName name="THI">#REF!</definedName>
    <definedName name="thkp3" localSheetId="0">#REF!</definedName>
    <definedName name="thkp3">#REF!</definedName>
    <definedName name="thtt" localSheetId="0">#REF!</definedName>
    <definedName name="thtt">#REF!</definedName>
    <definedName name="TI" localSheetId="0">#REF!</definedName>
    <definedName name="TI">#REF!</definedName>
    <definedName name="Tien" localSheetId="0">#REF!</definedName>
    <definedName name="Tien">#REF!</definedName>
    <definedName name="Tim_lan_xuat_hien" localSheetId="0">#REF!</definedName>
    <definedName name="Tim_lan_xuat_hien">#REF!</definedName>
    <definedName name="tim_xuat_hien" localSheetId="0">#REF!</definedName>
    <definedName name="tim_xuat_hien">#REF!</definedName>
    <definedName name="TITAN" localSheetId="0">#REF!</definedName>
    <definedName name="TITAN">#REF!</definedName>
    <definedName name="TL" localSheetId="0">#REF!</definedName>
    <definedName name="TL">#REF!</definedName>
    <definedName name="TLAC120" localSheetId="0">#REF!</definedName>
    <definedName name="TLAC120">#REF!</definedName>
    <definedName name="TLAC35" localSheetId="0">#REF!</definedName>
    <definedName name="TLAC35">#REF!</definedName>
    <definedName name="TLAC50" localSheetId="0">#REF!</definedName>
    <definedName name="TLAC50">#REF!</definedName>
    <definedName name="TLAC70" localSheetId="0">#REF!</definedName>
    <definedName name="TLAC70">#REF!</definedName>
    <definedName name="TLAC95" localSheetId="0">#REF!</definedName>
    <definedName name="TLAC95">#REF!</definedName>
    <definedName name="TMDT1" localSheetId="0">#REF!</definedName>
    <definedName name="TMDT1">#REF!</definedName>
    <definedName name="TMDT2" localSheetId="0">#REF!</definedName>
    <definedName name="TMDT2">#REF!</definedName>
    <definedName name="TMDTmoi" localSheetId="0">#REF!</definedName>
    <definedName name="TMDTmoi">#REF!</definedName>
    <definedName name="TN" localSheetId="0">#REF!</definedName>
    <definedName name="TN">#REF!</definedName>
    <definedName name="Tonmai" localSheetId="0">#REF!</definedName>
    <definedName name="Tonmai">#REF!</definedName>
    <definedName name="TPLRP" localSheetId="0">#REF!</definedName>
    <definedName name="TPLRP">#REF!</definedName>
    <definedName name="Tra_Cot" localSheetId="0">#REF!</definedName>
    <definedName name="Tra_Cot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en_cong" localSheetId="0">#REF!</definedName>
    <definedName name="Tra_ten_cong">#REF!</definedName>
    <definedName name="Tra_tim_hang_mucPT_trung" localSheetId="0">#REF!</definedName>
    <definedName name="Tra_tim_hang_mucPT_trung">#REF!</definedName>
    <definedName name="TRA_VAT_LIEU" localSheetId="0">#REF!</definedName>
    <definedName name="TRA_VAT_LIEU">#REF!</definedName>
    <definedName name="TRA_VL" localSheetId="0">#REF!</definedName>
    <definedName name="TRA_VL">#REF!</definedName>
    <definedName name="TRADE2" localSheetId="0">#REF!</definedName>
    <definedName name="TRADE2">#REF!</definedName>
    <definedName name="TRAVL" localSheetId="0">#REF!</definedName>
    <definedName name="TRAVL">#REF!</definedName>
    <definedName name="trt" localSheetId="0">#REF!</definedName>
    <definedName name="trt">#REF!</definedName>
    <definedName name="TT" localSheetId="0">#REF!</definedName>
    <definedName name="TT">#REF!</definedName>
    <definedName name="TT_1P" localSheetId="0">#REF!</definedName>
    <definedName name="TT_1P">#REF!</definedName>
    <definedName name="TT_3p" localSheetId="0">#REF!</definedName>
    <definedName name="TT_3p">#REF!</definedName>
    <definedName name="TTCto" localSheetId="0">#REF!</definedName>
    <definedName name="TTCto">#REF!</definedName>
    <definedName name="TTDZ" localSheetId="0">#REF!</definedName>
    <definedName name="TTDZ">#REF!</definedName>
    <definedName name="TTDZ04" localSheetId="0">#REF!</definedName>
    <definedName name="TTDZ04">#REF!</definedName>
    <definedName name="tthi" localSheetId="0">#REF!</definedName>
    <definedName name="tthi">#REF!</definedName>
    <definedName name="ttop" localSheetId="0">#REF!</definedName>
    <definedName name="ttop">#REF!</definedName>
    <definedName name="ttronmk" localSheetId="0">#REF!</definedName>
    <definedName name="ttronmk">#REF!</definedName>
    <definedName name="tv75nc" localSheetId="0">#REF!</definedName>
    <definedName name="tv75nc">#REF!</definedName>
    <definedName name="tv75vl" localSheetId="0">#REF!</definedName>
    <definedName name="tv75vl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UNL" localSheetId="0">#REF!</definedName>
    <definedName name="UNL">#REF!</definedName>
    <definedName name="upnoc" localSheetId="0">#REF!</definedName>
    <definedName name="upnoc">#REF!</definedName>
    <definedName name="Value0" localSheetId="0">#REF!</definedName>
    <definedName name="Value0">#REF!</definedName>
    <definedName name="Value1" localSheetId="0">#REF!</definedName>
    <definedName name="Value1">#REF!</definedName>
    <definedName name="Value10" localSheetId="0">#REF!</definedName>
    <definedName name="Value10">#REF!</definedName>
    <definedName name="Value11" localSheetId="0">#REF!</definedName>
    <definedName name="Value11">#REF!</definedName>
    <definedName name="Value12" localSheetId="0">#REF!</definedName>
    <definedName name="Value12">#REF!</definedName>
    <definedName name="Value13" localSheetId="0">#REF!</definedName>
    <definedName name="Value13">#REF!</definedName>
    <definedName name="Value14" localSheetId="0">#REF!</definedName>
    <definedName name="Value14">#REF!</definedName>
    <definedName name="Value15" localSheetId="0">#REF!</definedName>
    <definedName name="Value15">#REF!</definedName>
    <definedName name="Value16" localSheetId="0">#REF!</definedName>
    <definedName name="Value16">#REF!</definedName>
    <definedName name="Value17" localSheetId="0">#REF!</definedName>
    <definedName name="Value17">#REF!</definedName>
    <definedName name="Value18" localSheetId="0">#REF!</definedName>
    <definedName name="Value18">#REF!</definedName>
    <definedName name="Value19" localSheetId="0">#REF!</definedName>
    <definedName name="Value19">#REF!</definedName>
    <definedName name="Value2" localSheetId="0">#REF!</definedName>
    <definedName name="Value2">#REF!</definedName>
    <definedName name="Value20" localSheetId="0">#REF!</definedName>
    <definedName name="Value20">#REF!</definedName>
    <definedName name="Value21" localSheetId="0">#REF!</definedName>
    <definedName name="Value21">#REF!</definedName>
    <definedName name="Value22" localSheetId="0">#REF!</definedName>
    <definedName name="Value22">#REF!</definedName>
    <definedName name="Value23" localSheetId="0">#REF!</definedName>
    <definedName name="Value23">#REF!</definedName>
    <definedName name="Value24" localSheetId="0">#REF!</definedName>
    <definedName name="Value24">#REF!</definedName>
    <definedName name="Value25" localSheetId="0">#REF!</definedName>
    <definedName name="Value25">#REF!</definedName>
    <definedName name="Value26" localSheetId="0">#REF!</definedName>
    <definedName name="Value26">#REF!</definedName>
    <definedName name="Value27" localSheetId="0">#REF!</definedName>
    <definedName name="Value27">#REF!</definedName>
    <definedName name="Value28" localSheetId="0">#REF!</definedName>
    <definedName name="Value28">#REF!</definedName>
    <definedName name="Value29" localSheetId="0">#REF!</definedName>
    <definedName name="Value29">#REF!</definedName>
    <definedName name="Value3" localSheetId="0">#REF!</definedName>
    <definedName name="Value3">#REF!</definedName>
    <definedName name="Value30" localSheetId="0">#REF!</definedName>
    <definedName name="Value30">#REF!</definedName>
    <definedName name="Value31" localSheetId="0">#REF!</definedName>
    <definedName name="Value31">#REF!</definedName>
    <definedName name="Value32" localSheetId="0">#REF!</definedName>
    <definedName name="Value32">#REF!</definedName>
    <definedName name="Value33" localSheetId="0">#REF!</definedName>
    <definedName name="Value33">#REF!</definedName>
    <definedName name="Value34" localSheetId="0">#REF!</definedName>
    <definedName name="Value34">#REF!</definedName>
    <definedName name="Value35" localSheetId="0">#REF!</definedName>
    <definedName name="Value35">#REF!</definedName>
    <definedName name="Value36" localSheetId="0">#REF!</definedName>
    <definedName name="Value36">#REF!</definedName>
    <definedName name="Value37" localSheetId="0">#REF!</definedName>
    <definedName name="Value37">#REF!</definedName>
    <definedName name="Value38" localSheetId="0">#REF!</definedName>
    <definedName name="Value38">#REF!</definedName>
    <definedName name="Value39" localSheetId="0">#REF!</definedName>
    <definedName name="Value39">#REF!</definedName>
    <definedName name="Value4" localSheetId="0">#REF!</definedName>
    <definedName name="Value4">#REF!</definedName>
    <definedName name="Value40" localSheetId="0">#REF!</definedName>
    <definedName name="Value40">#REF!</definedName>
    <definedName name="Value41" localSheetId="0">#REF!</definedName>
    <definedName name="Value41">#REF!</definedName>
    <definedName name="Value42" localSheetId="0">#REF!</definedName>
    <definedName name="Value42">#REF!</definedName>
    <definedName name="Value43" localSheetId="0">#REF!</definedName>
    <definedName name="Value43">#REF!</definedName>
    <definedName name="Value44" localSheetId="0">#REF!</definedName>
    <definedName name="Value44">#REF!</definedName>
    <definedName name="Value45" localSheetId="0">#REF!</definedName>
    <definedName name="Value45">#REF!</definedName>
    <definedName name="Value46" localSheetId="0">#REF!</definedName>
    <definedName name="Value46">#REF!</definedName>
    <definedName name="Value47" localSheetId="0">#REF!</definedName>
    <definedName name="Value47">#REF!</definedName>
    <definedName name="Value48" localSheetId="0">#REF!</definedName>
    <definedName name="Value48">#REF!</definedName>
    <definedName name="Value49" localSheetId="0">#REF!</definedName>
    <definedName name="Value49">#REF!</definedName>
    <definedName name="Value5" localSheetId="0">#REF!</definedName>
    <definedName name="Value5">#REF!</definedName>
    <definedName name="Value50" localSheetId="0">#REF!</definedName>
    <definedName name="Value50">#REF!</definedName>
    <definedName name="Value51" localSheetId="0">#REF!</definedName>
    <definedName name="Value51">#REF!</definedName>
    <definedName name="Value52" localSheetId="0">#REF!</definedName>
    <definedName name="Value52">#REF!</definedName>
    <definedName name="Value53" localSheetId="0">#REF!</definedName>
    <definedName name="Value53">#REF!</definedName>
    <definedName name="Value54" localSheetId="0">#REF!</definedName>
    <definedName name="Value54">#REF!</definedName>
    <definedName name="Value55" localSheetId="0">#REF!</definedName>
    <definedName name="Value55">#REF!</definedName>
    <definedName name="Value6" localSheetId="0">#REF!</definedName>
    <definedName name="Value6">#REF!</definedName>
    <definedName name="Value7" localSheetId="0">#REF!</definedName>
    <definedName name="Value7">#REF!</definedName>
    <definedName name="Value8" localSheetId="0">#REF!</definedName>
    <definedName name="Value8">#REF!</definedName>
    <definedName name="Value9" localSheetId="0">#REF!</definedName>
    <definedName name="Value9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AT" localSheetId="0">#REF!</definedName>
    <definedName name="VAT">#REF!</definedName>
    <definedName name="vbtchongnuocm300" localSheetId="0">#REF!</definedName>
    <definedName name="vbtchongnuocm300">#REF!</definedName>
    <definedName name="vbtm150" localSheetId="0">#REF!</definedName>
    <definedName name="vbtm150">#REF!</definedName>
    <definedName name="vbtm300" localSheetId="0">#REF!</definedName>
    <definedName name="vbtm300">#REF!</definedName>
    <definedName name="vbtm400" localSheetId="0">#REF!</definedName>
    <definedName name="vbtm400">#REF!</definedName>
    <definedName name="vc" localSheetId="0">#REF!</definedName>
    <definedName name="vc">#REF!</definedName>
    <definedName name="VCC" localSheetId="0">#REF!</definedName>
    <definedName name="VCC">#REF!</definedName>
    <definedName name="vccot" localSheetId="0">#REF!</definedName>
    <definedName name="vccot">#REF!</definedName>
    <definedName name="vccot35" localSheetId="0">#REF!</definedName>
    <definedName name="vccot35">#REF!</definedName>
    <definedName name="VCD" localSheetId="0">#REF!</definedName>
    <definedName name="VCD">#REF!</definedName>
    <definedName name="vcdc" localSheetId="0">#REF!</definedName>
    <definedName name="vcdc">#REF!</definedName>
    <definedName name="VCHT" localSheetId="0">#REF!</definedName>
    <definedName name="VCHT">#REF!</definedName>
    <definedName name="vct" localSheetId="0">#REF!</definedName>
    <definedName name="vct">#REF!</definedName>
    <definedName name="VCTT" localSheetId="0">#REF!</definedName>
    <definedName name="VCTT">#REF!</definedName>
    <definedName name="vcxa" localSheetId="0">#REF!</definedName>
    <definedName name="vcxa">#REF!</definedName>
    <definedName name="vd" localSheetId="0">#REF!</definedName>
    <definedName name="vd">#REF!</definedName>
    <definedName name="vd3p" localSheetId="0">#REF!</definedName>
    <definedName name="vd3p">#REF!</definedName>
    <definedName name="vkcauthang" localSheetId="0">#REF!</definedName>
    <definedName name="vkcauthang">#REF!</definedName>
    <definedName name="vksan" localSheetId="0">#REF!</definedName>
    <definedName name="vksan">#REF!</definedName>
    <definedName name="vl1p" localSheetId="0">#REF!</definedName>
    <definedName name="vl1p">#REF!</definedName>
    <definedName name="vl3p" localSheetId="0">#REF!</definedName>
    <definedName name="vl3p">#REF!</definedName>
    <definedName name="vldn400" localSheetId="0">#REF!</definedName>
    <definedName name="vldn400">#REF!</definedName>
    <definedName name="vldn600" localSheetId="0">#REF!</definedName>
    <definedName name="vldn600">#REF!</definedName>
    <definedName name="vltram" localSheetId="0">#REF!</definedName>
    <definedName name="vltram">#REF!</definedName>
    <definedName name="vr3p" localSheetId="0">#REF!</definedName>
    <definedName name="vr3p">#REF!</definedName>
    <definedName name="vung" localSheetId="0">#REF!</definedName>
    <definedName name="vung">#REF!</definedName>
    <definedName name="W" localSheetId="0">#REF!</definedName>
    <definedName name="W">#REF!</definedName>
    <definedName name="wat" localSheetId="0">#REF!</definedName>
    <definedName name="wat">#REF!</definedName>
    <definedName name="watin" localSheetId="0">#REF!</definedName>
    <definedName name="watin">#REF!</definedName>
    <definedName name="Wb" localSheetId="0">#REF!</definedName>
    <definedName name="Wb">#REF!</definedName>
    <definedName name="wbe" localSheetId="0">#REF!</definedName>
    <definedName name="wbe">#REF!</definedName>
    <definedName name="Wc" localSheetId="0">#REF!</definedName>
    <definedName name="Wc">#REF!</definedName>
    <definedName name="wcip" localSheetId="0">#REF!</definedName>
    <definedName name="wcip">#REF!</definedName>
    <definedName name="wcipin" localSheetId="0">#REF!</definedName>
    <definedName name="wcipin">#REF!</definedName>
    <definedName name="wcurb" localSheetId="0">#REF!</definedName>
    <definedName name="wcurb">#REF!</definedName>
    <definedName name="wpav" localSheetId="0">#REF!</definedName>
    <definedName name="wpav">#REF!</definedName>
    <definedName name="Wpavin" localSheetId="0">#REF!</definedName>
    <definedName name="Wpavin">#REF!</definedName>
    <definedName name="wrail" localSheetId="0">#REF!</definedName>
    <definedName name="wrail">#REF!</definedName>
    <definedName name="wrn.chi._.tiÆt." localSheetId="3" hidden="1">{#N/A,#N/A,FALSE,"Chi ti?t"}</definedName>
    <definedName name="wrn.chi._.tiÆt." localSheetId="1" hidden="1">{#N/A,#N/A,FALSE,"Chi ti?t"}</definedName>
    <definedName name="wrn.chi._.tiÆt." localSheetId="2" hidden="1">{#N/A,#N/A,FALSE,"Chi ti?t"}</definedName>
    <definedName name="wrn.chi._.tiÆt." localSheetId="5" hidden="1">{#N/A,#N/A,FALSE,"Chi ti?t"}</definedName>
    <definedName name="wrn.chi._.tiÆt." localSheetId="4" hidden="1">{#N/A,#N/A,FALSE,"Chi ti?t"}</definedName>
    <definedName name="wrn.chi._.tiÆt." hidden="1">{#N/A,#N/A,FALSE,"Chi ti?t"}</definedName>
    <definedName name="wrn.Report." localSheetId="3" hidden="1">{"Offgrid",#N/A,FALSE,"OFFGRID";"Region",#N/A,FALSE,"REGION";"Offgrid -2",#N/A,FALSE,"OFFGRID";"WTP",#N/A,FALSE,"WTP";"WTP -2",#N/A,FALSE,"WTP";"Project",#N/A,FALSE,"PROJECT";"Summary -2",#N/A,FALSE,"SUMMARY"}</definedName>
    <definedName name="wrn.Report." localSheetId="1" hidden="1">{"Offgrid",#N/A,FALSE,"OFFGRID";"Region",#N/A,FALSE,"REGION";"Offgrid -2",#N/A,FALSE,"OFFGRID";"WTP",#N/A,FALSE,"WTP";"WTP -2",#N/A,FALSE,"WTP";"Project",#N/A,FALSE,"PROJECT";"Summary -2",#N/A,FALSE,"SUMMARY"}</definedName>
    <definedName name="wrn.Report." localSheetId="2" hidden="1">{"Offgrid",#N/A,FALSE,"OFFGRID";"Region",#N/A,FALSE,"REGION";"Offgrid -2",#N/A,FALSE,"OFFGRID";"WTP",#N/A,FALSE,"WTP";"WTP -2",#N/A,FALSE,"WTP";"Project",#N/A,FALSE,"PROJECT";"Summary -2",#N/A,FALSE,"SUMMARY"}</definedName>
    <definedName name="wrn.Report." localSheetId="5" hidden="1">{"Offgrid",#N/A,FALSE,"OFFGRID";"Region",#N/A,FALSE,"REGION";"Offgrid -2",#N/A,FALSE,"OFFGRID";"WTP",#N/A,FALSE,"WTP";"WTP -2",#N/A,FALSE,"WTP";"Project",#N/A,FALSE,"PROJECT";"Summary -2",#N/A,FALSE,"SUMMARY"}</definedName>
    <definedName name="wrn.Report." localSheetId="4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f.report" localSheetId="3" hidden="1">{"Offgrid",#N/A,FALSE,"OFFGRID";"Region",#N/A,FALSE,"REGION";"Offgrid -2",#N/A,FALSE,"OFFGRID";"WTP",#N/A,FALSE,"WTP";"WTP -2",#N/A,FALSE,"WTP";"Project",#N/A,FALSE,"PROJECT";"Summary -2",#N/A,FALSE,"SUMMARY"}</definedName>
    <definedName name="wrnf.report" localSheetId="1" hidden="1">{"Offgrid",#N/A,FALSE,"OFFGRID";"Region",#N/A,FALSE,"REGION";"Offgrid -2",#N/A,FALSE,"OFFGRID";"WTP",#N/A,FALSE,"WTP";"WTP -2",#N/A,FALSE,"WTP";"Project",#N/A,FALSE,"PROJECT";"Summary -2",#N/A,FALSE,"SUMMARY"}</definedName>
    <definedName name="wrnf.report" localSheetId="2" hidden="1">{"Offgrid",#N/A,FALSE,"OFFGRID";"Region",#N/A,FALSE,"REGION";"Offgrid -2",#N/A,FALSE,"OFFGRID";"WTP",#N/A,FALSE,"WTP";"WTP -2",#N/A,FALSE,"WTP";"Project",#N/A,FALSE,"PROJECT";"Summary -2",#N/A,FALSE,"SUMMARY"}</definedName>
    <definedName name="wrnf.report" localSheetId="5" hidden="1">{"Offgrid",#N/A,FALSE,"OFFGRID";"Region",#N/A,FALSE,"REGION";"Offgrid -2",#N/A,FALSE,"OFFGRID";"WTP",#N/A,FALSE,"WTP";"WTP -2",#N/A,FALSE,"WTP";"Project",#N/A,FALSE,"PROJECT";"Summary -2",#N/A,FALSE,"SUMMARY"}</definedName>
    <definedName name="wrnf.report" localSheetId="4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sel" localSheetId="0">#REF!</definedName>
    <definedName name="wsel">#REF!</definedName>
    <definedName name="Wt" localSheetId="0">#REF!</definedName>
    <definedName name="Wt">#REF!</definedName>
    <definedName name="x1pind" localSheetId="0">#REF!</definedName>
    <definedName name="x1pind">#REF!</definedName>
    <definedName name="x1ping" localSheetId="0">#REF!</definedName>
    <definedName name="x1ping">#REF!</definedName>
    <definedName name="x1pint" localSheetId="0">#REF!</definedName>
    <definedName name="x1pint">#REF!</definedName>
    <definedName name="XB_80" localSheetId="0">#REF!</definedName>
    <definedName name="XB_80">#REF!</definedName>
    <definedName name="XCCT">0.5</definedName>
    <definedName name="xd0.6" localSheetId="0">#REF!</definedName>
    <definedName name="xd0.6">#REF!</definedName>
    <definedName name="xd1.3" localSheetId="0">#REF!</definedName>
    <definedName name="xd1.3">#REF!</definedName>
    <definedName name="xd1.5" localSheetId="0">#REF!</definedName>
    <definedName name="xd1.5">#REF!</definedName>
    <definedName name="xdd" localSheetId="0">#REF!</definedName>
    <definedName name="xdd">#REF!</definedName>
    <definedName name="XDDHT" localSheetId="0">#REF!</definedName>
    <definedName name="XDDHT">#REF!</definedName>
    <definedName name="xfco" localSheetId="0">#REF!</definedName>
    <definedName name="xfco">#REF!</definedName>
    <definedName name="xfco3p" localSheetId="0">#REF!</definedName>
    <definedName name="xfco3p">#REF!</definedName>
    <definedName name="xfcotnc" localSheetId="0">#REF!</definedName>
    <definedName name="xfcotnc">#REF!</definedName>
    <definedName name="xfcotvl" localSheetId="0">#REF!</definedName>
    <definedName name="xfcotvl">#REF!</definedName>
    <definedName name="xgc100" localSheetId="0">#REF!</definedName>
    <definedName name="xgc100">#REF!</definedName>
    <definedName name="xgc150" localSheetId="0">#REF!</definedName>
    <definedName name="xgc150">#REF!</definedName>
    <definedName name="xgc200" localSheetId="0">#REF!</definedName>
    <definedName name="xgc200">#REF!</definedName>
    <definedName name="xh" localSheetId="0">#REF!</definedName>
    <definedName name="xh">#REF!</definedName>
    <definedName name="xhn" localSheetId="0">#REF!</definedName>
    <definedName name="xhn">#REF!</definedName>
    <definedName name="xig" localSheetId="0">#REF!</definedName>
    <definedName name="xig">#REF!</definedName>
    <definedName name="xig1" localSheetId="0">#REF!</definedName>
    <definedName name="xig1">#REF!</definedName>
    <definedName name="xig1p" localSheetId="0">#REF!</definedName>
    <definedName name="xig1p">#REF!</definedName>
    <definedName name="xig3p" localSheetId="0">#REF!</definedName>
    <definedName name="xig3p">#REF!</definedName>
    <definedName name="xignc3p" localSheetId="0">#REF!</definedName>
    <definedName name="xignc3p">#REF!</definedName>
    <definedName name="xigvl3p" localSheetId="0">#REF!</definedName>
    <definedName name="xigvl3p">#REF!</definedName>
    <definedName name="xin" localSheetId="0">#REF!</definedName>
    <definedName name="xin">#REF!</definedName>
    <definedName name="xin190" localSheetId="0">#REF!</definedName>
    <definedName name="xin190">#REF!</definedName>
    <definedName name="xin1903p" localSheetId="0">#REF!</definedName>
    <definedName name="xin1903p">#REF!</definedName>
    <definedName name="xin2903p" localSheetId="0">#REF!</definedName>
    <definedName name="xin2903p">#REF!</definedName>
    <definedName name="xin290nc3p" localSheetId="0">#REF!</definedName>
    <definedName name="xin290nc3p">#REF!</definedName>
    <definedName name="xin290vl3p" localSheetId="0">#REF!</definedName>
    <definedName name="xin290vl3p">#REF!</definedName>
    <definedName name="xin3p" localSheetId="0">#REF!</definedName>
    <definedName name="xin3p">#REF!</definedName>
    <definedName name="xind" localSheetId="0">#REF!</definedName>
    <definedName name="xind">#REF!</definedName>
    <definedName name="xind1p" localSheetId="0">#REF!</definedName>
    <definedName name="xind1p">#REF!</definedName>
    <definedName name="xind3p" localSheetId="0">#REF!</definedName>
    <definedName name="xind3p">#REF!</definedName>
    <definedName name="xindnc1p" localSheetId="0">#REF!</definedName>
    <definedName name="xindnc1p">#REF!</definedName>
    <definedName name="xindvl1p" localSheetId="0">#REF!</definedName>
    <definedName name="xindvl1p">#REF!</definedName>
    <definedName name="xing1p" localSheetId="0">#REF!</definedName>
    <definedName name="xing1p">#REF!</definedName>
    <definedName name="xingnc1p" localSheetId="0">#REF!</definedName>
    <definedName name="xingnc1p">#REF!</definedName>
    <definedName name="xingvl1p" localSheetId="0">#REF!</definedName>
    <definedName name="xingvl1p">#REF!</definedName>
    <definedName name="xinnc3p" localSheetId="0">#REF!</definedName>
    <definedName name="xinnc3p">#REF!</definedName>
    <definedName name="xint1p" localSheetId="0">#REF!</definedName>
    <definedName name="xint1p">#REF!</definedName>
    <definedName name="xinvl3p" localSheetId="0">#REF!</definedName>
    <definedName name="xinvl3p">#REF!</definedName>
    <definedName name="xit" localSheetId="0">#REF!</definedName>
    <definedName name="xit">#REF!</definedName>
    <definedName name="xit1" localSheetId="0">#REF!</definedName>
    <definedName name="xit1">#REF!</definedName>
    <definedName name="xit1p" localSheetId="0">#REF!</definedName>
    <definedName name="xit1p">#REF!</definedName>
    <definedName name="xit2nc3p" localSheetId="0">#REF!</definedName>
    <definedName name="xit2nc3p">#REF!</definedName>
    <definedName name="xit2vl3p" localSheetId="0">#REF!</definedName>
    <definedName name="xit2vl3p">#REF!</definedName>
    <definedName name="xit3p" localSheetId="0">#REF!</definedName>
    <definedName name="xit3p">#REF!</definedName>
    <definedName name="xitnc3p" localSheetId="0">#REF!</definedName>
    <definedName name="xitnc3p">#REF!</definedName>
    <definedName name="xitvl3p" localSheetId="0">#REF!</definedName>
    <definedName name="xitvl3p">#REF!</definedName>
    <definedName name="xk0.6" localSheetId="0">#REF!</definedName>
    <definedName name="xk0.6">#REF!</definedName>
    <definedName name="xk1.3" localSheetId="0">#REF!</definedName>
    <definedName name="xk1.3">#REF!</definedName>
    <definedName name="xk1.5" localSheetId="0">#REF!</definedName>
    <definedName name="xk1.5">#REF!</definedName>
    <definedName name="xl" localSheetId="0">#REF!</definedName>
    <definedName name="xl">#REF!</definedName>
    <definedName name="xlc" localSheetId="0">#REF!</definedName>
    <definedName name="xlc">#REF!</definedName>
    <definedName name="xld1.4" localSheetId="0">#REF!</definedName>
    <definedName name="xld1.4">#REF!</definedName>
    <definedName name="xlk" localSheetId="0">#REF!</definedName>
    <definedName name="xlk">#REF!</definedName>
    <definedName name="xlk1.4" localSheetId="0">#REF!</definedName>
    <definedName name="xlk1.4">#REF!</definedName>
    <definedName name="XLP" localSheetId="0">#REF!</definedName>
    <definedName name="XLP">#REF!</definedName>
    <definedName name="XM" localSheetId="0">#REF!</definedName>
    <definedName name="XM">#REF!</definedName>
    <definedName name="XMBT" localSheetId="0">#REF!</definedName>
    <definedName name="XMBT">#REF!</definedName>
    <definedName name="xmcax" localSheetId="0">#REF!</definedName>
    <definedName name="xmcax">#REF!</definedName>
    <definedName name="xn" localSheetId="0">#REF!</definedName>
    <definedName name="xn">#REF!</definedName>
    <definedName name="XP" localSheetId="0">#REF!</definedName>
    <definedName name="XP">#REF!</definedName>
    <definedName name="Xsi" localSheetId="0">#REF!</definedName>
    <definedName name="Xsi">#REF!</definedName>
    <definedName name="XXT" localSheetId="0">#REF!</definedName>
    <definedName name="XXT">#REF!</definedName>
    <definedName name="yb" localSheetId="0">#REF!</definedName>
    <definedName name="yb">#REF!</definedName>
    <definedName name="YR0" localSheetId="0">#REF!</definedName>
    <definedName name="YR0">#REF!</definedName>
    <definedName name="YRP" localSheetId="0">#REF!</definedName>
    <definedName name="YRP">#REF!</definedName>
    <definedName name="ZYX" localSheetId="0">#REF!</definedName>
    <definedName name="ZYX">#REF!</definedName>
    <definedName name="ZZZ" localSheetId="0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<sst xmlns="http://schemas.openxmlformats.org/spreadsheetml/2006/main" count="761" uniqueCount="538">
  <si>
    <t>TrÞnh Quèc Kh¸nh                 Hoµng Ngäc Ban</t>
  </si>
  <si>
    <t xml:space="preserve">      Thñ tr­ëng ®¬n vÞ</t>
  </si>
  <si>
    <t xml:space="preserve">          Ng­êi lËp                          KÕ to¸n tr­ëng</t>
  </si>
  <si>
    <t>Tổng cộng</t>
  </si>
  <si>
    <t>PhÇn mÒm m¸y tÝnh</t>
  </si>
  <si>
    <t>Mua, ®Çu t­ tµi s¶n v« h×nh</t>
  </si>
  <si>
    <t>TiÓu nhãm 135: Chi ®Çu t­ tµi s¶n kh¸c</t>
  </si>
  <si>
    <t>Chi kh¸c</t>
  </si>
  <si>
    <t>ThiÕt bÞ tin häc</t>
  </si>
  <si>
    <t>Mua s¾m TS dïng cho CTCM</t>
  </si>
  <si>
    <t>III-  Chi mua s¾m, s÷a ch÷a TX TS</t>
  </si>
  <si>
    <t>Chi ®µo t¹o häc sinh Lµo</t>
  </si>
  <si>
    <t>Chi viÖn trî</t>
  </si>
  <si>
    <t>TiÓu nhãm: 0131 Chi hç trî vµ bæ sung</t>
  </si>
  <si>
    <t>Chi khác</t>
  </si>
  <si>
    <t xml:space="preserve">Thùc hiÖn nghiªn cøu ®Ò tµi </t>
  </si>
  <si>
    <t>Chi  thanh to¸n H§  thùc hiÖn nghiÖp vô CM</t>
  </si>
  <si>
    <t>S¸ch tµi liÖu, chÕ ®é dïng cho c«ng t¸c CM</t>
  </si>
  <si>
    <t>Trang phôc, ®ång phôc</t>
  </si>
  <si>
    <t xml:space="preserve">Chi mua, in Ên chØ, po to tµi liÖu dïng cho CM </t>
  </si>
  <si>
    <t xml:space="preserve">Chi mua hµng ho¸, vËt t­ dïng cho chuyªn m«n </t>
  </si>
  <si>
    <t>Chi nghiÖp vô chuyªn m«n tõng ngµnh</t>
  </si>
  <si>
    <t>C¸c TS vµ c«ng tr×nh h¹ tÇng kh¸c</t>
  </si>
  <si>
    <t>§­êng ®iÖn, cÊp tho¸t n­íc</t>
  </si>
  <si>
    <t>B¶o tr× vµ hoµn thiÖn phÇn mÒm m¸y tÝnh</t>
  </si>
  <si>
    <t>M¸y b¬m n­íc</t>
  </si>
  <si>
    <t>Nhµ cöa</t>
  </si>
  <si>
    <t>Trang thiÕt bÞ kü thuËt chuyªn dïng</t>
  </si>
  <si>
    <t>¤ t« con, « t« t¶i</t>
  </si>
  <si>
    <t>S÷a ch÷a th­êng xuyªn TSC§ phôc vô CM</t>
  </si>
  <si>
    <t>Kh¸c</t>
  </si>
  <si>
    <t>TiÒn ¨n</t>
  </si>
  <si>
    <t>Chi ®oµn vµo</t>
  </si>
  <si>
    <t>Kho¸n chi theo chÕ ®é</t>
  </si>
  <si>
    <t>TiÒn ë</t>
  </si>
  <si>
    <t xml:space="preserve">TiÒn vÐ m¸y bay, tµu, xe </t>
  </si>
  <si>
    <t>Chi ®oµn ra</t>
  </si>
  <si>
    <t>Thuª ph­¬ng tiÖn vËn chuyÓn</t>
  </si>
  <si>
    <t>Chi phÝ thuª m­ín</t>
  </si>
  <si>
    <t xml:space="preserve">TiÒn thuª phßng ngñ </t>
  </si>
  <si>
    <t xml:space="preserve">Phô cÊp c«ng t¸c </t>
  </si>
  <si>
    <t xml:space="preserve">C«ng t¸c phÝ </t>
  </si>
  <si>
    <t>C­íc phÝ intenet, th­ viÖn ®iÖn tö</t>
  </si>
  <si>
    <t>S¸ch, b¸o, t¹p chÝ th­ viÖn</t>
  </si>
  <si>
    <t>Qu¶ng c¸o</t>
  </si>
  <si>
    <t>Tuyªn truyÒn</t>
  </si>
  <si>
    <t xml:space="preserve">C­íc phÝ ®iÖn tho¹i trong n­íc </t>
  </si>
  <si>
    <t xml:space="preserve">Th«ng tin  tuyªn truyÒn liªn l¹c </t>
  </si>
  <si>
    <t xml:space="preserve">Mua s¾m c«ng cô, dông cô v¨n phßng </t>
  </si>
  <si>
    <t xml:space="preserve">V¨n phßng phÈm </t>
  </si>
  <si>
    <t xml:space="preserve">VËt t­ v¨n phßng </t>
  </si>
  <si>
    <t xml:space="preserve">Thanh to¸n tiÒn nhiªn liÖu </t>
  </si>
  <si>
    <t xml:space="preserve">Thanh to¸n tiÒn n­íc </t>
  </si>
  <si>
    <t xml:space="preserve">Thanh to¸n tiÒn ®iÖn </t>
  </si>
  <si>
    <t xml:space="preserve">Thanh to¸n dÞch vô c«ng céng </t>
  </si>
  <si>
    <t>TiÓu nhãm: 0130 Chi vÒ hµng ho¸ dÞch vô</t>
  </si>
  <si>
    <t>Khác</t>
  </si>
  <si>
    <t>Häc bæng häc sinh, sinh viªn</t>
  </si>
  <si>
    <t xml:space="preserve">Phô cÊp th©m niªn </t>
  </si>
  <si>
    <t>Phụ cấp ưu ®·i nghÒ</t>
  </si>
  <si>
    <t>Phô cÊp thªm giê</t>
  </si>
  <si>
    <t>Phụ cấp Lương</t>
  </si>
  <si>
    <t>TiÒn l­¬ng</t>
  </si>
  <si>
    <t>TiÓu nhãm: 0129 Chi thanh to¸n cho c¸ nh©n</t>
  </si>
  <si>
    <t>Chi lưu học sinh Lào và cử tuyển, phần mềm</t>
  </si>
  <si>
    <t>Chi Kh«ng th­êng xuyªn</t>
  </si>
  <si>
    <t>L­¬ng ng¹ch, bËc theo quü l­¬ng ®­îc duyÖt</t>
  </si>
  <si>
    <t>Bæ sung chi Ho¹t ®éng tr­êng thùc hµnh MN</t>
  </si>
  <si>
    <t>Chi khen th­ëng ho¹t ®éng c«ng t¸c ®¶ng</t>
  </si>
  <si>
    <t xml:space="preserve">Chi Tc ®¶ng ë tæ chøc ®¶ng CS &amp; c¸c c©p trªn </t>
  </si>
  <si>
    <t>Chi c¸c kho¶n kh¸c</t>
  </si>
  <si>
    <t>Chi tiÕp kh¸ch</t>
  </si>
  <si>
    <t>Chi b¶o hiÓm tµi s¶n vµ ph­¬ng tiÖn cña §VDT</t>
  </si>
  <si>
    <t xml:space="preserve">Chi c¸c kho¶n phÝ, lÖ phÝ </t>
  </si>
  <si>
    <t>Chi kû niÖm c¸c ngµy lÔ lín</t>
  </si>
  <si>
    <t xml:space="preserve">Chi kh¸c </t>
  </si>
  <si>
    <t>C¸c kho¶n chi kh¸c</t>
  </si>
  <si>
    <t>Trang thiÕt bÞ chuyªn dïng</t>
  </si>
  <si>
    <t>C«ng tr×nh VH, c«ng viªn, thÓ thao</t>
  </si>
  <si>
    <t>May pho to copy</t>
  </si>
  <si>
    <t>Chi phÝ TH ®Ò tµi NCKH theo chÕ ®é quy ®Þnh</t>
  </si>
  <si>
    <t xml:space="preserve">Chi tr¶ nhuËn bót theo chÕ ®é </t>
  </si>
  <si>
    <t>§ång phôc trang phôc</t>
  </si>
  <si>
    <t>Trang thiÕt bÞ ký thuËt chuyªn dïng</t>
  </si>
  <si>
    <t>tiÒn tiªu vÆt</t>
  </si>
  <si>
    <t>Thuª lao ®éng trong n­íc</t>
  </si>
  <si>
    <t xml:space="preserve"> Kho¸n c«ng t¸c phÝ</t>
  </si>
  <si>
    <t>Chi phÝ kh¸c</t>
  </si>
  <si>
    <t>Chi bï tiÒn ¨n</t>
  </si>
  <si>
    <t>Båi d­ìng gi¶ng viªn, b¸o c¸o viªn</t>
  </si>
  <si>
    <t>Héi nghÞ</t>
  </si>
  <si>
    <t>Kho¸n §iÖn tho¹i</t>
  </si>
  <si>
    <t xml:space="preserve">C­íc phÝ b­u chÝnh </t>
  </si>
  <si>
    <t>Kho¸n v¨n phßng phÈm</t>
  </si>
  <si>
    <t>Thanh to¸n tiÒn vÖ sinh, m«i tr­êng</t>
  </si>
  <si>
    <t>50.000.000 x 12 = 720.000.000 ®</t>
  </si>
  <si>
    <t>40.000.000 ®x 12 = 480.000.000 ®</t>
  </si>
  <si>
    <t>100.000.000 ® x 12 = 1.200.000.000 ® ( trong ®ã NSNN: 920.000.000 ®, thu sù nghiÖp: 280.000.000 ®)</t>
  </si>
  <si>
    <t>II- Chi nghiÖp vô chuyªn m«n</t>
  </si>
  <si>
    <t xml:space="preserve"> Trợ cấp CB đi học thạc sỹ, tiến sỹ: 48.000.000 đ x 10 th¸ng = 480.000.000 ®</t>
  </si>
  <si>
    <t>Trî cÊp kh¸c</t>
  </si>
  <si>
    <t>Chi chªnh lÖch thu nhËp thùc tÕ so víi l­¬ng ng¹ch bËc, chøc vô</t>
  </si>
  <si>
    <t>C¸c kho¶n thanh to¸n kh¸c cho c¸ nh©n</t>
  </si>
  <si>
    <t>B¶o hiÓm thÊt nghiÖp (1%)</t>
  </si>
  <si>
    <t>Kinh phÝ c«ng  ®oµn (2%)</t>
  </si>
  <si>
    <t>B¶o hiÓm Y tÕ (3%)</t>
  </si>
  <si>
    <t>B¶o hiÓm x· héi (18%)</t>
  </si>
  <si>
    <t xml:space="preserve">C¸c kho¶n ®ãng gãp </t>
  </si>
  <si>
    <t>TiÒn n­íc uèng</t>
  </si>
  <si>
    <t>TiÒn thuèc y tÕ trong c¬ quan ®¬n vÞ</t>
  </si>
  <si>
    <t xml:space="preserve">Tµu xe </t>
  </si>
  <si>
    <t>Phóc lîi tËp thÓ</t>
  </si>
  <si>
    <t>kh¸c</t>
  </si>
  <si>
    <t>C¸c chi phÝ kh¸c theo chÕ ®é liªn quan ®Õn CTKT</t>
  </si>
  <si>
    <t xml:space="preserve">Th­ëng th­êng xuyªn theo ®Þnh møc </t>
  </si>
  <si>
    <t>TiÒn th­ëng</t>
  </si>
  <si>
    <t>Trî cÊp x· héi: 2.640.000.000 ®</t>
  </si>
  <si>
    <t>Khuyến khích học tập : 834.000.000 d</t>
  </si>
  <si>
    <t xml:space="preserve">Häc bæng häc sinh, sinh viªn </t>
  </si>
  <si>
    <t>Tr¸ch nhiÖm H§ khoa häc: 5.600.000 x 10 = 56.000.000 ®</t>
  </si>
  <si>
    <t>Tr¸ch nhiÖm H§ tù ®¸nh gi¸: 3.800.000 x 10 = 38.000.000 ®</t>
  </si>
  <si>
    <t>Tr¸ch nhiÖm ban ISO: 7.420.000 x 10  = 74.200.000 ®</t>
  </si>
  <si>
    <t xml:space="preserve">Phô cÊp ngoµi trêi TT GDQP vµ Khoa GDTC : 17.000 x 11.500 = 195.500.000 ® </t>
  </si>
  <si>
    <t>6x 1150000 x 12 = 86.940.000 ®</t>
  </si>
  <si>
    <t>Đảng</t>
  </si>
  <si>
    <t>32,749 x 1150000 x 12 = 451.936.000 ®</t>
  </si>
  <si>
    <t>Phô cÊp v­ît khung</t>
  </si>
  <si>
    <t>352.000.000 x12 = 4.224.000.000 ®</t>
  </si>
  <si>
    <t>theo thùc chi</t>
  </si>
  <si>
    <t xml:space="preserve">Phô cÊp tr¸ch nhiÖm </t>
  </si>
  <si>
    <t>1.036.000.000 ® x 12 =  12.432.000.000 ® (trong ®ã NSNN: 6.222.000.000 ®, thu sù nghiÖp: 6.210.000.000 ®)</t>
  </si>
  <si>
    <t xml:space="preserve">Phô cÊp ­u ®·i nghÒ </t>
  </si>
  <si>
    <t>phô cÊp ®éc h¹i</t>
  </si>
  <si>
    <t>KiÓm kª tµi s¶n: 70.000.000 ®</t>
  </si>
  <si>
    <t>10 % C¸n bé Hµnh chÝnh: 9.625.000.000 ® x 10% = 962.500.000 ® (trong ®ã NSNN : 437.500.000 ®, thu sù nghiÖp: 525.000.000 ®)</t>
  </si>
  <si>
    <t>V­ît giê gi¶ng viªn: 175.000 tiÕt x 55.000 = 9.625.000.000 ® ( trong ®ã NSNN: 3.175.000.000 ®, thu sù nghiÖp: 6.450.000.000 ®)</t>
  </si>
  <si>
    <t>Kh«ng ®I phÐp: 150.000.000 ®</t>
  </si>
  <si>
    <t>Khèi phôc vô: 50.000.000 x 12 = 600.000.000 ® ( trong ®ã NSNN: 400.000.000 ®, thu sù nghiÖp: 200.000.000 ®)</t>
  </si>
  <si>
    <t>Trùc K3: 8x 20.000 x 30x 12 = 57.600.000 ®</t>
  </si>
  <si>
    <t>B¶o vÖ, y tÕ trùc thay nghØ phÐp: 17 x 1210000 = 20.570.000 ®</t>
  </si>
  <si>
    <t>Phô cÊp lµm ®ªm</t>
  </si>
  <si>
    <t>65,050 x 1150000 x 12 = 897.690.000 ®</t>
  </si>
  <si>
    <t>Phô cÊp chøc vô</t>
  </si>
  <si>
    <t xml:space="preserve">Phô cÊp l­¬ng </t>
  </si>
  <si>
    <t>TiÒn c«ng cho L§ th­êng xuyªn theo H§</t>
  </si>
  <si>
    <t>TiÒn c«ng</t>
  </si>
  <si>
    <t>497,567 x 12 x 1150000= 6.866.425.000 đ ( trong ®ã NSNN: 4.902.282.000 ®, Thu sù nghiÖp: 1.1784.143.000®)</t>
  </si>
  <si>
    <t>L­¬ng hîp ®ång dµi h¹n</t>
  </si>
  <si>
    <t>Kinh phÝ huy ®éng tõ nguån thu sù nghiÖp, thùc hiÖn ®iÒu chØnh l­¬ng: 5.827.000.000 ®</t>
  </si>
  <si>
    <t>Lương từ nguån kh«ng kho¸n:510.000.000®</t>
  </si>
  <si>
    <t>Tăng lương: 690 người :3 năm x0,33x1150000 x 6 th¸ng = 523.710.000 ®</t>
  </si>
  <si>
    <t>(2042,22 x 12 x 1150000) - 260.000,000= 27.922.636.000 đ</t>
  </si>
  <si>
    <t>Chi Theo ®Þnh møc</t>
  </si>
  <si>
    <t>Chi th­êng xuyªn</t>
  </si>
  <si>
    <t>Dù to¸n chi Ng©n s¸ch nhµ n­íc</t>
  </si>
  <si>
    <t>III</t>
  </si>
  <si>
    <t>§iÒu hoµ nhiÖt ®é</t>
  </si>
  <si>
    <t>C¸c tµi s¶n vµ c«ng tr×nh h¹ tÇng CS kh¸c</t>
  </si>
  <si>
    <t>§­êng §iÖn, cÊp tho¸t n­íc</t>
  </si>
  <si>
    <t>C«ng tr×nh v¨n hãa, c«ng viªn, thÓ thao</t>
  </si>
  <si>
    <t>TiÓu nhãm 0134: mua hµng hãa, vËt t­ dù tr÷</t>
  </si>
  <si>
    <t>Chi c¸c kho¶n phÝ, lÖ phÝ cña c¸c §VDT</t>
  </si>
  <si>
    <t>TiÓu nhãm 0132: C¸c kho¶n chi kh¸c</t>
  </si>
  <si>
    <t>Chi kh¸c (chi tuyÓn sinh...)</t>
  </si>
  <si>
    <t>Chi thanh toán hợp đồng thực hiện nhiệp vụ CM</t>
  </si>
  <si>
    <t>Kho¸n ®iÖn tho¹i</t>
  </si>
  <si>
    <t>C­íc phÝ Internet, th­ viÖn ®iÖn tö</t>
  </si>
  <si>
    <t xml:space="preserve">Th«ng tin  tuyªn truúÒn liªn l¹c </t>
  </si>
  <si>
    <t>TiÓu nhãm 0130: Chi vÒ hµng ho¸ dÞch vô</t>
  </si>
  <si>
    <t>Tiền thưởng</t>
  </si>
  <si>
    <t>Phô cÊp ­u ®·i nghÒ</t>
  </si>
  <si>
    <t>TiÓu nhãm 0129: Chi thanh to¸n cho c¸ nh©n</t>
  </si>
  <si>
    <t>Chi từ nguồn thu phí, lệ phí và thu khác</t>
  </si>
  <si>
    <t>Nộp Ngân sách</t>
  </si>
  <si>
    <t>Thu häc phÝ tr­êng MÇm non thùc hµnh</t>
  </si>
  <si>
    <t>Thu häc phÝ hÖ kh«ng chÝnh quy</t>
  </si>
  <si>
    <t>BËc Trung cÊp</t>
  </si>
  <si>
    <t>BËc Cao ®¼ng</t>
  </si>
  <si>
    <t xml:space="preserve">BËc §¹i häc </t>
  </si>
  <si>
    <t>Thu häc phÝ hÖ chÝnh quy. Trong ®ã</t>
  </si>
  <si>
    <t>BËc cao häc</t>
  </si>
  <si>
    <t xml:space="preserve">Thu häc phÝ </t>
  </si>
  <si>
    <t>Thu dịch vụ</t>
  </si>
  <si>
    <t>LÖ phÝ Néi tró</t>
  </si>
  <si>
    <t>LÖ phÝ tuyÓn sinh kh«ng chÝnh quy</t>
  </si>
  <si>
    <t>LÖ phÝ tuyÓn sinh chÝnh quy</t>
  </si>
  <si>
    <t xml:space="preserve">LÖ phÝ </t>
  </si>
  <si>
    <t xml:space="preserve"> Sè thu phÝ, lÖ phÝ</t>
  </si>
  <si>
    <t>Tæng sè thu, chi, nép ng©n s¸ch phÝ, lÖ phÝ</t>
  </si>
  <si>
    <t>II</t>
  </si>
  <si>
    <t xml:space="preserve">                Lao ®éng hîp ®ång</t>
  </si>
  <si>
    <t>Trong ®ã: Biªn chÕ cã mÆt</t>
  </si>
  <si>
    <t>Biªn chÕ vµ lao ®éng hîp ®ång tõ 1/1/2014</t>
  </si>
  <si>
    <t>Biªn chÕ ®­îc giao</t>
  </si>
  <si>
    <t>C¸c chØ tiªu KT</t>
  </si>
  <si>
    <t>I</t>
  </si>
  <si>
    <t>Quý IV</t>
  </si>
  <si>
    <t>Quý III</t>
  </si>
  <si>
    <t>Quý II</t>
  </si>
  <si>
    <t>Quý I</t>
  </si>
  <si>
    <t>Môc</t>
  </si>
  <si>
    <t>Trong ®ã</t>
  </si>
  <si>
    <t>Tæng sè</t>
  </si>
  <si>
    <t>DiÔn gi¶i</t>
  </si>
  <si>
    <t>TiÓu</t>
  </si>
  <si>
    <t>§¬n vÞ: TriÖu ®ång</t>
  </si>
  <si>
    <t>§éc lËp - Tù do - H¹nh Phóc</t>
  </si>
  <si>
    <t>tr­êng ®¹i häc hång ®øc</t>
  </si>
  <si>
    <t>céng hßa x· héi chñ nghÜa viÖt nam</t>
  </si>
  <si>
    <t>ñy ban nh©n d©n tØnh Thanh Hãa</t>
  </si>
  <si>
    <t>ỦY BAN NHÂN DÂN</t>
  </si>
  <si>
    <t>CỘNG HÒA XÃ HỘI CHỦ NGHĨA VIỆT NAM</t>
  </si>
  <si>
    <t>TỈNH THANH HÓA</t>
  </si>
  <si>
    <t>Độc lập - Tự do - Hạnh phúc</t>
  </si>
  <si>
    <t>TRƯỜNG ĐẠI HỌC HỒNG ĐỨC</t>
  </si>
  <si>
    <t>Thanh Hóa, ngày     tháng     năm 2014</t>
  </si>
  <si>
    <t>DỰ TOÁN CHI KHÔNG THƯỜNG XUYÊN 2014</t>
  </si>
  <si>
    <t>Đơn vị tính: 1000 đ</t>
  </si>
  <si>
    <t>TT</t>
  </si>
  <si>
    <t>Nội dung</t>
  </si>
  <si>
    <t>Thành tiền</t>
  </si>
  <si>
    <t>Ghi chú</t>
  </si>
  <si>
    <t>A</t>
  </si>
  <si>
    <t>Lào, cử tuyển học chuyên môn</t>
  </si>
  <si>
    <t>KP chi cho Lưu học Sinh Lào học chuyên môn</t>
  </si>
  <si>
    <t>Kinh phí đào tạo</t>
  </si>
  <si>
    <t xml:space="preserve">Lương: </t>
  </si>
  <si>
    <t>Phụ cấp đứng lớp</t>
  </si>
  <si>
    <t>Phụ cấp thâm niên</t>
  </si>
  <si>
    <t>Thừa giờ</t>
  </si>
  <si>
    <t>Điện</t>
  </si>
  <si>
    <t>Nước</t>
  </si>
  <si>
    <t>nhiên liệu</t>
  </si>
  <si>
    <t>Vật tư văn phòng</t>
  </si>
  <si>
    <t>Thông tin truyền thông liên lạc</t>
  </si>
  <si>
    <t>Công tác phí</t>
  </si>
  <si>
    <t>Thuê mướn</t>
  </si>
  <si>
    <t>Chi đoàn ra</t>
  </si>
  <si>
    <t>Chi đoàn vào</t>
  </si>
  <si>
    <t>Chi sữa chữa</t>
  </si>
  <si>
    <t>Chi nghiệp vụ chuyên môn</t>
  </si>
  <si>
    <t>Chi mua sắm tài sản là TSCĐ</t>
  </si>
  <si>
    <t>Chi lễ tết</t>
  </si>
  <si>
    <t>Chi học Bổng</t>
  </si>
  <si>
    <t>KP chi cho học sinh Cử tuyển</t>
  </si>
  <si>
    <t>Tiền ăn, ở, đi lại, mua sách vở, đồ dùng học tập, BHYT</t>
  </si>
  <si>
    <t xml:space="preserve">             (35x10+7x6) x 575000 = 225.400.000 đ</t>
  </si>
  <si>
    <t>Học bổng</t>
  </si>
  <si>
    <t xml:space="preserve">              (35x12+7x8) x 920000 = 437.920.000 đ</t>
  </si>
  <si>
    <t>Chi điện  (35x12+7x8)x1800 x 50 = 42.840.000 đ</t>
  </si>
  <si>
    <t>Chi nước  (35x12+7x8)x5000 x 6 = 14.280.000 đ</t>
  </si>
  <si>
    <t>C</t>
  </si>
  <si>
    <t>Ứng dụng quản lý tài sản công</t>
  </si>
  <si>
    <t>Bằng chữ: ( tám tỷ không trăm tám ba triệu)</t>
  </si>
  <si>
    <t>Thanh hãa, ngµy        th¸ng     n¨m 2014</t>
  </si>
  <si>
    <t xml:space="preserve">         Ng­êi lËp                      KÕ to¸n tr­ëng                   </t>
  </si>
  <si>
    <t xml:space="preserve">   TrÞnh Quèc Kh¸nh            Hoµng Ngäc Ban</t>
  </si>
  <si>
    <t>DỰ TOÁN THU DỊCH VỤ NĂM 2014</t>
  </si>
  <si>
    <t>Tổng dịch vụ</t>
  </si>
  <si>
    <t>Tổng thu dịch vụ</t>
  </si>
  <si>
    <t>Thuê phòng làm dịch vụ:</t>
  </si>
  <si>
    <t xml:space="preserve">          - Cơ sở chính: 7.000.000 x 10 tháng =</t>
  </si>
  <si>
    <t xml:space="preserve">          - Cơ sở II: 9.985.000 x 10 tháng =                             </t>
  </si>
  <si>
    <t xml:space="preserve">Thu dịch vụ: </t>
  </si>
  <si>
    <t xml:space="preserve">        - Liên kết với các trường TW</t>
  </si>
  <si>
    <t xml:space="preserve">                       Đại học:   403.000.000</t>
  </si>
  <si>
    <t xml:space="preserve">                       Cao học:  339.100.000</t>
  </si>
  <si>
    <t xml:space="preserve">        - Trông xe đạp, xe máy: (15.600.000+10.500.000)*10 tháng = </t>
  </si>
  <si>
    <t xml:space="preserve">        - Nhà ăn: 3.500.000 x 10 tháng = </t>
  </si>
  <si>
    <t xml:space="preserve">        - Căng tin : (1.500.000+1.000.000+500.000)*10 tháng = </t>
  </si>
  <si>
    <t xml:space="preserve">        - Nhiếp ảnh: 3.000.000 x 10 tháng = </t>
  </si>
  <si>
    <t xml:space="preserve">        - Dịch vu cho thuê post ATM : </t>
  </si>
  <si>
    <t xml:space="preserve">        - Dịch vu phủ sóng điện thoại: 3.000.000 đ x 12 tháng = </t>
  </si>
  <si>
    <t xml:space="preserve">Thu phí Nội trú </t>
  </si>
  <si>
    <t>B</t>
  </si>
  <si>
    <t>Tổng kinh phí nộp thuế GTGT</t>
  </si>
  <si>
    <t>Tổng kinh phí nộp thuế thu nhập doanh nghiệp</t>
  </si>
  <si>
    <t xml:space="preserve">        - Liên kết với các trường TW ( nộp thuế 2%)</t>
  </si>
  <si>
    <t xml:space="preserve">       - Trông xe đạp, xe máy: (15600000+10500000)*10 tháng *50%*10% =</t>
  </si>
  <si>
    <t xml:space="preserve">       - Dịch vu cho thuê post ATM : 63.300.000*50%*10% =</t>
  </si>
  <si>
    <t xml:space="preserve">       - Dịch vu phủ sóng điện thoại: 3.000.000đ x 12 tháng x 50%*10% =</t>
  </si>
  <si>
    <t>Tổng kinh phí thu dịch vụ để lại nhà trường</t>
  </si>
  <si>
    <t xml:space="preserve">     Bằng chữ: (Hai tỷ sáu trăm linh bảy triệu bảy trăm năm ba nghìn đồng chẵn)</t>
  </si>
  <si>
    <t>Thanh hãa, ngµy          th¸ng        n¨m 2014</t>
  </si>
  <si>
    <t xml:space="preserve">         Ng­êi lËp                         KÕ to¸n tr­ëng                   </t>
  </si>
  <si>
    <t>DỰ TOÁN THU HỌC PHÍ NĂM 2014</t>
  </si>
  <si>
    <t>Số Sinh viên</t>
  </si>
  <si>
    <t>Mức thu/Tháng</t>
  </si>
  <si>
    <t>Số tháng thu</t>
  </si>
  <si>
    <t>Tổng cộng học phí Chính Quy tập trung</t>
  </si>
  <si>
    <t>Bậc Cao học</t>
  </si>
  <si>
    <t>Trồng trọt K5</t>
  </si>
  <si>
    <t>Trồng trọt K6</t>
  </si>
  <si>
    <t>Trồng trọt K7</t>
  </si>
  <si>
    <t>Toán Giải tích K4</t>
  </si>
  <si>
    <t>Toán Giải tích K5</t>
  </si>
  <si>
    <t>Toán Giải tích K6</t>
  </si>
  <si>
    <t>Văn học Việt Nam K3</t>
  </si>
  <si>
    <t>Văn học Việt Nam K4</t>
  </si>
  <si>
    <t>Văn học Việt Nam K5</t>
  </si>
  <si>
    <t>Ngôn ngữ Việt Nam K3</t>
  </si>
  <si>
    <t>Ngôn ngữ Việt Nam K4</t>
  </si>
  <si>
    <t>Ngôn ngữ Việt Nam K5</t>
  </si>
  <si>
    <t>Lý luận và PPDH bộ môn Văn - TV K1</t>
  </si>
  <si>
    <t>Lý luận và PPDH bộ môn Văn - TV K2</t>
  </si>
  <si>
    <t>Lý luận và PPDH bộ môn Văn - TV K3</t>
  </si>
  <si>
    <t>Lịch sử Việt Nam K1</t>
  </si>
  <si>
    <t>Lịch sử Việt Nam K2</t>
  </si>
  <si>
    <t>Vật lý lý thuyết, vật lý toán K1</t>
  </si>
  <si>
    <t>Vật lý lý thuyết, vật lý toán K2</t>
  </si>
  <si>
    <t>Bậc đại học</t>
  </si>
  <si>
    <t>Khoa KHXH</t>
  </si>
  <si>
    <t>ĐH Lịch sử K13</t>
  </si>
  <si>
    <t>ĐH Ngữ văn K13</t>
  </si>
  <si>
    <t>ĐH Ngữ văn K14</t>
  </si>
  <si>
    <t>ĐH Địa lý- QLMT K13</t>
  </si>
  <si>
    <t>ĐH Địa lý- QLMT K14</t>
  </si>
  <si>
    <t>ĐH Địa lý- QLMT K15</t>
  </si>
  <si>
    <t>ĐH Địa lý- QLMT K16</t>
  </si>
  <si>
    <t>ĐH Địa lý- QLMT K17</t>
  </si>
  <si>
    <t>ĐH Việt Nam học K13</t>
  </si>
  <si>
    <t>ĐH Việt Nam học K14</t>
  </si>
  <si>
    <t>ĐH Việt Nam học K15</t>
  </si>
  <si>
    <t>ĐH Việt Nam học K16</t>
  </si>
  <si>
    <t>ĐH Việt Nam học K17</t>
  </si>
  <si>
    <t>ĐH Xã hội học K13</t>
  </si>
  <si>
    <t>ĐH Xã hội học K14</t>
  </si>
  <si>
    <t>ĐH Xã hội học K15</t>
  </si>
  <si>
    <t>ĐH Xã hội học K16</t>
  </si>
  <si>
    <t>ĐH Xã hội học K17</t>
  </si>
  <si>
    <t>Khoa TLGD</t>
  </si>
  <si>
    <t>ĐH Tâm lý học K13</t>
  </si>
  <si>
    <t>ĐH Tâm lý học K14</t>
  </si>
  <si>
    <t>ĐH Tâm lý học K15</t>
  </si>
  <si>
    <t>ĐH Tâm lý học K16</t>
  </si>
  <si>
    <t>ĐH Tâm lý học K17</t>
  </si>
  <si>
    <t>Khoa Kỹ Thuật Công nghệ</t>
  </si>
  <si>
    <t>ĐH Lọc Hóa dầu k12</t>
  </si>
  <si>
    <t>ĐH Lọc Hóa dầu k13</t>
  </si>
  <si>
    <t>ĐH Kỹ thuật CT K13</t>
  </si>
  <si>
    <t>ĐH Kỹ thuật CT K14</t>
  </si>
  <si>
    <t>ĐH Kỹ thuật CT K15</t>
  </si>
  <si>
    <t>ĐH Kỹ thuật CT K16</t>
  </si>
  <si>
    <t>ĐH Kỹ thuật CT K17</t>
  </si>
  <si>
    <t>Khoa CNTT</t>
  </si>
  <si>
    <t>ĐH Tin học k13</t>
  </si>
  <si>
    <t>ĐH Tin học k14</t>
  </si>
  <si>
    <t>ĐH Tin học k15</t>
  </si>
  <si>
    <t>ĐH Tin học k16</t>
  </si>
  <si>
    <t>ĐH Tin học k17</t>
  </si>
  <si>
    <t>Khoa NLNN</t>
  </si>
  <si>
    <t>ĐH Trồng trọt K13</t>
  </si>
  <si>
    <t>ĐH Trồng trọt K14</t>
  </si>
  <si>
    <t>ĐH Trồng trọt K15</t>
  </si>
  <si>
    <t>ĐH Trồng trọt K16</t>
  </si>
  <si>
    <t>ĐH Trồng trọt K17</t>
  </si>
  <si>
    <t>ĐH CNTY K14</t>
  </si>
  <si>
    <t>ĐH CNTY K16</t>
  </si>
  <si>
    <t>ĐH CNTY K17</t>
  </si>
  <si>
    <t>ĐH Bảo vệ TV K14</t>
  </si>
  <si>
    <t>ĐH Bảo vệ TV K16</t>
  </si>
  <si>
    <t>ĐH Bảo vệ TV K17</t>
  </si>
  <si>
    <t>ĐH Lâm học K16</t>
  </si>
  <si>
    <t>ĐH Lâm học K17</t>
  </si>
  <si>
    <t>Khoa KT QTKD</t>
  </si>
  <si>
    <t>ĐH kế toán K13</t>
  </si>
  <si>
    <t>ĐH kế toán K14</t>
  </si>
  <si>
    <t>ĐH kế toán K15</t>
  </si>
  <si>
    <t>ĐH kế toán K16</t>
  </si>
  <si>
    <t>ĐH kế toán K17</t>
  </si>
  <si>
    <t>ĐH QTKD K13</t>
  </si>
  <si>
    <t>ĐH QTKD K14</t>
  </si>
  <si>
    <t>ĐH QTKD K15</t>
  </si>
  <si>
    <t>ĐH QTKD K16</t>
  </si>
  <si>
    <t>ĐH QTKD K17</t>
  </si>
  <si>
    <t>ĐH TCNH K13</t>
  </si>
  <si>
    <t>ĐH TCNH K14</t>
  </si>
  <si>
    <t>ĐH TCNH K15</t>
  </si>
  <si>
    <t>ĐH TCNH K16</t>
  </si>
  <si>
    <t>ĐH TCNH K17</t>
  </si>
  <si>
    <t>Bậc Cao đẳng</t>
  </si>
  <si>
    <t>CĐ KTĐ-ĐT K33</t>
  </si>
  <si>
    <t>CĐ KTĐ-ĐT K34</t>
  </si>
  <si>
    <t>CĐ KTĐ-ĐT K35</t>
  </si>
  <si>
    <t>CĐ KTĐ-ĐT K36</t>
  </si>
  <si>
    <t>ĐH Tin học K33</t>
  </si>
  <si>
    <t>ĐH Tin học K34</t>
  </si>
  <si>
    <t>ĐH Tin học K35</t>
  </si>
  <si>
    <t>ĐH Tin học K36</t>
  </si>
  <si>
    <t>CĐ Quản lý đất đai K33</t>
  </si>
  <si>
    <t>CĐ Quản lý đất đai K34</t>
  </si>
  <si>
    <t>CĐ Quản lý đất đai K35</t>
  </si>
  <si>
    <t>CĐ Quản lý đất đai K36</t>
  </si>
  <si>
    <t>CĐ kế toán K33</t>
  </si>
  <si>
    <t>CĐ kế toán K34</t>
  </si>
  <si>
    <t>CĐ kế toán K35</t>
  </si>
  <si>
    <t>CĐ kế toán K36</t>
  </si>
  <si>
    <t>ĐH QTKD K33</t>
  </si>
  <si>
    <t>ĐH QTKD K34</t>
  </si>
  <si>
    <t>ĐH QTKD K35</t>
  </si>
  <si>
    <t>ĐH QTKD K36</t>
  </si>
  <si>
    <t>IV</t>
  </si>
  <si>
    <t>Bậc Trung cấp</t>
  </si>
  <si>
    <t>TC kế toán K40</t>
  </si>
  <si>
    <t>TC kế toán K41</t>
  </si>
  <si>
    <t>TC kế toán K42</t>
  </si>
  <si>
    <t>Văn bằng 2</t>
  </si>
  <si>
    <t>Khoa SP Tiếng Anh</t>
  </si>
  <si>
    <t>K5 ĐHSP Tiếng Anh</t>
  </si>
  <si>
    <t>K6 ĐHSP Tiếng Anh</t>
  </si>
  <si>
    <t>K7 ĐHSP Tiếng Anh</t>
  </si>
  <si>
    <t>ĐH Kế Toán K4</t>
  </si>
  <si>
    <t>ĐH Kế Toán K5A</t>
  </si>
  <si>
    <t>ĐH Kế Toán K15B</t>
  </si>
  <si>
    <t>ĐH Kế Toán K16</t>
  </si>
  <si>
    <t>ĐH Kế Toán K17</t>
  </si>
  <si>
    <t>ĐH QTKD K3</t>
  </si>
  <si>
    <t>ĐH QTKD K15B</t>
  </si>
  <si>
    <t xml:space="preserve">Hệ liên thông </t>
  </si>
  <si>
    <t>Liên thông từ CĐ lên Đại học</t>
  </si>
  <si>
    <t>Khoa KHTN</t>
  </si>
  <si>
    <t>K15B ĐHSP Toán</t>
  </si>
  <si>
    <t>K17 ĐHSP Toán</t>
  </si>
  <si>
    <t>K15B ĐHSP Sinh</t>
  </si>
  <si>
    <t>K16 ĐHSP Sinh</t>
  </si>
  <si>
    <t>Khoa SPTH</t>
  </si>
  <si>
    <t>K15B ĐHGD Tiểu học</t>
  </si>
  <si>
    <t>K17 ĐHGD Tiểu học</t>
  </si>
  <si>
    <t>Khoa SPMN</t>
  </si>
  <si>
    <t>K15B ĐHGD Mầm non</t>
  </si>
  <si>
    <t>K16 ĐHGD Mầm non</t>
  </si>
  <si>
    <t>K17 ĐHGD Mầm non</t>
  </si>
  <si>
    <t>K15B ĐHSP Tiếng Anh</t>
  </si>
  <si>
    <t>K16 ĐHSP Tiếng Anh</t>
  </si>
  <si>
    <t>ĐH Kế Toán K15</t>
  </si>
  <si>
    <t>Liên thông từ TC Lên ĐH</t>
  </si>
  <si>
    <t>K2 ĐHGD Mầm non</t>
  </si>
  <si>
    <t>K3 ĐHGD Mầm non</t>
  </si>
  <si>
    <t>ĐH Kế Toán K2A</t>
  </si>
  <si>
    <t>ĐH Kế Toán K2B</t>
  </si>
  <si>
    <t>ĐH Kế Toán K2C</t>
  </si>
  <si>
    <t>ĐH Kế Toán K3A</t>
  </si>
  <si>
    <t>ĐH Kế Toán K15B1</t>
  </si>
  <si>
    <t>ĐH Kế Toán K15B2</t>
  </si>
  <si>
    <t>Liên Thông từ trung cấp lên CĐ</t>
  </si>
  <si>
    <t>CĐ Kế Toán K15B</t>
  </si>
  <si>
    <t>D</t>
  </si>
  <si>
    <t>Hệ VLVH</t>
  </si>
  <si>
    <t>Khoa SP Tiểu học</t>
  </si>
  <si>
    <t>ĐH GDTH VHVL LT từ TC K5</t>
  </si>
  <si>
    <t>ĐHSP MN VHVL LT từ TC K11</t>
  </si>
  <si>
    <t>ĐHSP MN VHVL LT từ TC K12</t>
  </si>
  <si>
    <t>ĐHQTKD VHVL từ THPT K12</t>
  </si>
  <si>
    <t>ĐHQTKD VHVL từ THPT K13A</t>
  </si>
  <si>
    <t>ĐHKT VHVL từ THPT K13B</t>
  </si>
  <si>
    <t>ĐHKT VHVL từ THPT K13C</t>
  </si>
  <si>
    <t>ĐHKT VHVL từ THPT K14B</t>
  </si>
  <si>
    <t>ĐHQTKD VHVL từ THPT K14</t>
  </si>
  <si>
    <t>ĐHKT VHVL từ THPT K15</t>
  </si>
  <si>
    <t>ĐHQTKD VHVL từ THPT K15</t>
  </si>
  <si>
    <t>ĐHKT VHVL từ THPT K15B</t>
  </si>
  <si>
    <t>ĐHQTKD VHVL từ THPT K15B</t>
  </si>
  <si>
    <t>ĐHKT VHVL từ THPT K16A</t>
  </si>
  <si>
    <t>ĐHQTKD VHVL từ THPT K16A</t>
  </si>
  <si>
    <t>ĐHKT VHVL từ TC K14A</t>
  </si>
  <si>
    <t>ĐH NH Tĩnh Gia VHVL từ THPT</t>
  </si>
  <si>
    <t>ĐH NH Thiệu Hóa VHVL từ THPT</t>
  </si>
  <si>
    <t>ĐH NH Thạch Thành VHVL từ THPT</t>
  </si>
  <si>
    <t>ĐH NH Đông Sơn VHVL từ THPT</t>
  </si>
  <si>
    <t>ĐHNH VHVL từ THPT K16A</t>
  </si>
  <si>
    <t>K16 ĐHCNTT K16</t>
  </si>
  <si>
    <t>Bằng chữ: (hai ba tỷ tám trăm năm hai triệu bốn trăm hai lăm nghìn đồng chẵn)</t>
  </si>
  <si>
    <t xml:space="preserve">CỘNG HÒA XÃ HỘI CHỦ NGHĨA VIỆT NAM </t>
  </si>
  <si>
    <t>KHOA TẠI CHỨC</t>
  </si>
  <si>
    <t>Độc lập - Tự do - Hạnh Phúc</t>
  </si>
  <si>
    <t xml:space="preserve">  KẾ HOẠCH THU, CHI  - CÁC LỚP LIÊN KẾT TW NĂM 2014</t>
  </si>
  <si>
    <t>Tên đơn vị liên kết</t>
  </si>
  <si>
    <t>HĐ Số</t>
  </si>
  <si>
    <t>Năm TN</t>
  </si>
  <si>
    <t>Dự kiến tổng thu 2014</t>
  </si>
  <si>
    <t>Dự kiến chi</t>
  </si>
  <si>
    <t>ghi chú</t>
  </si>
  <si>
    <t>%  Trường TW LK</t>
  </si>
  <si>
    <t>%  Trường ĐHHĐ</t>
  </si>
  <si>
    <t>Số SV</t>
  </si>
  <si>
    <t>Mức thu/năm</t>
  </si>
  <si>
    <t>Tổng thu</t>
  </si>
  <si>
    <t>%</t>
  </si>
  <si>
    <t>Số tiền</t>
  </si>
  <si>
    <t>Liên kết đại học</t>
  </si>
  <si>
    <t>Các lớp ĐH đã tuyển</t>
  </si>
  <si>
    <t>ĐH Điện Thái Nguyên K3</t>
  </si>
  <si>
    <t>6.500.000</t>
  </si>
  <si>
    <t>ĐH Điện Thái Nguyên K4</t>
  </si>
  <si>
    <t>2011</t>
  </si>
  <si>
    <t>ĐH HTĐ- ĐHKTCN-TN K5</t>
  </si>
  <si>
    <t>ĐH Xây dựng- ĐHKTCN-TN</t>
  </si>
  <si>
    <t>2012</t>
  </si>
  <si>
    <t>6.000.000</t>
  </si>
  <si>
    <t>ĐH Luật - Bằng 2- V.Mở HN K1</t>
  </si>
  <si>
    <t>ĐH Luật VB 2 - V.Mở HN - K2</t>
  </si>
  <si>
    <t>Lớp dự kiến TS năm 2014</t>
  </si>
  <si>
    <t>ĐH Văn thư lưu trữ- KHXH NV</t>
  </si>
  <si>
    <t>ĐH T. Anh VB 2 - V.Mở HN</t>
  </si>
  <si>
    <t>Liên kết Cao học</t>
  </si>
  <si>
    <t>Các lớp CH đã tuyển</t>
  </si>
  <si>
    <t>CH Quản trị kinh doanh K13</t>
  </si>
  <si>
    <t>Lớp dự kiến TS năm 2013</t>
  </si>
  <si>
    <t>CH Quản trị kinh doanh K14</t>
  </si>
  <si>
    <t>Tổng Cộng</t>
  </si>
  <si>
    <t xml:space="preserve">             Chấm bài học kỳ: 7 môn x 66HS:11 bài/tiết x 145.000 đ x 2 kỳ = 12.180.000 đ</t>
  </si>
  <si>
    <t xml:space="preserve">             Chấm bài kiểm tra: 7 môn x 2 kỳ x 66HS:11 bài/tiết x 145.000 đ = 12.180.000 đ</t>
  </si>
  <si>
    <t xml:space="preserve">             Coi thi học kỳ: 7 môn x 2 bài x 2 kỳ x 2người x 145.000 đ x 2 lớp = 16.240.000 đ</t>
  </si>
  <si>
    <t xml:space="preserve">             Coi thi kiểm tra giữa kỳ: 7 môn x 2 kỳ x 145.000 đ x 2 lớp = 4.060.000 đ</t>
  </si>
  <si>
    <t xml:space="preserve">             Đề thi: 7 môn x 2đề/môn x 2 lần x 1 tiết x 145.000 đ = 4.060.000 đ</t>
  </si>
  <si>
    <t xml:space="preserve">             Giảng dạy: 1218 tiết x 145.000 đ x 2 lớp = 353.220.000   đ</t>
  </si>
  <si>
    <t xml:space="preserve">             Xây dựng chương trình đào tạo: 25 tiết x 60.000 đ = 1.500.000 đ</t>
  </si>
  <si>
    <t>giảng dạy văn hóa</t>
  </si>
  <si>
    <t xml:space="preserve">             Điện thoại: 1.500.000 đ</t>
  </si>
  <si>
    <t xml:space="preserve">            Tiền thuê phòng nghỉ cho CB lào sang làm việc: 15.000.000</t>
  </si>
  <si>
    <t xml:space="preserve">            Xăng xe: 4.000.000 đ</t>
  </si>
  <si>
    <t xml:space="preserve">            Khai giảng: 10.500.000 đ</t>
  </si>
  <si>
    <t xml:space="preserve">             Kiểm tra, thi, xét công nhân: 230.039.040</t>
  </si>
  <si>
    <t xml:space="preserve">             Giảng dạy: 840 tiết/lớp x 2 lớp x 1,2 x 150.000 = 320.400.000</t>
  </si>
  <si>
    <t>Giảng dạy, kiểm tra, thi, xét công nhân</t>
  </si>
  <si>
    <t>Tài liệu cho giảng viên và học sinh:   18.000.000 đ</t>
  </si>
  <si>
    <t>Học Tiếng việt</t>
  </si>
  <si>
    <t>Chi đào tạo</t>
  </si>
  <si>
    <t>B»ng ch÷: (Mét tr¨m hai t­ tû hai tr¨m b¶y s¸u triÖu mét tr¨m bèn ba ngh×n ®ång ch½n)</t>
  </si>
  <si>
    <t>HIỆU TRƯỞNG</t>
  </si>
  <si>
    <t>Nguyễn Mạnh An</t>
  </si>
  <si>
    <t xml:space="preserve">                (  113x12x2.240.000 + 9x2.240.000x8) = 3.198.720.000 đ</t>
  </si>
  <si>
    <t xml:space="preserve">               (113x12x2.530.000 + 9x2.530.000x8 ) = 3.162.840.000 đ</t>
  </si>
  <si>
    <t xml:space="preserve">        - Photocopy, sữa chữa thiết bị: (1.500.000+1.000.000+2.500.000)*10 tháng = </t>
  </si>
  <si>
    <t>PHô LôC C¤NG KHAI Dù TO¸N THU CHI NSNN N¡M 2014</t>
  </si>
  <si>
    <t>(KÌm theo QuyÕt ®Þnh sè      /Q§-§HH§ ngµy     /5/2014)</t>
  </si>
  <si>
    <t>Thanh hãa, ngµy        th¸ng 5 n¨m 2014</t>
  </si>
  <si>
    <t>I - Chi thanh to¸n cho c¸ nh©n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</si>
</sst>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#,##0.000"/>
    <numFmt numFmtId="171" formatCode="#,##0\ _₫"/>
    <numFmt numFmtId="172" formatCode="0;[Red]0"/>
    <numFmt numFmtId="173" formatCode="#,##0.0"/>
  </numFmts>
  <fonts count="75">
    <font>
      <sz val="13"/>
      <name val="Arial"/>
      <family val="2"/>
    </font>
    <font>
      <sz val="12"/>
      <color indexed="8"/>
      <name val="Times New Roman"/>
      <family val="2"/>
    </font>
    <font>
      <sz val="12"/>
      <name val=".VnTime"/>
      <family val="2"/>
    </font>
    <font>
      <sz val="10"/>
      <name val=".VnTime"/>
      <family val="2"/>
    </font>
    <font>
      <b/>
      <sz val="13"/>
      <name val=".VnTime"/>
      <family val="2"/>
    </font>
    <font>
      <b/>
      <sz val="10"/>
      <name val=".VnTime"/>
      <family val="2"/>
    </font>
    <font>
      <i/>
      <sz val="10"/>
      <name val=".VnTime"/>
      <family val="2"/>
    </font>
    <font>
      <b/>
      <i/>
      <sz val="10"/>
      <name val=".VnTime"/>
      <family val="2"/>
    </font>
    <font>
      <b/>
      <sz val="9"/>
      <name val=".VnTim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.VnTime"/>
      <family val="2"/>
    </font>
    <font>
      <i/>
      <sz val="10"/>
      <name val="Times New Roman"/>
      <family val="1"/>
    </font>
    <font>
      <b/>
      <i/>
      <sz val="10"/>
      <name val=".VnTimeH"/>
      <family val="2"/>
    </font>
    <font>
      <i/>
      <sz val="12"/>
      <name val=".VnTime"/>
      <family val="2"/>
    </font>
    <font>
      <sz val="10"/>
      <name val=".VnTimeH"/>
      <family val="2"/>
    </font>
    <font>
      <b/>
      <sz val="10"/>
      <name val=".VnTimeH"/>
      <family val="2"/>
    </font>
    <font>
      <b/>
      <sz val="14"/>
      <name val=".VnTimeH"/>
      <family val="2"/>
    </font>
    <font>
      <b/>
      <sz val="12"/>
      <name val=".VnTimeH"/>
      <family val="2"/>
    </font>
    <font>
      <sz val="12"/>
      <name val=".VnTimeH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Arial"/>
      <family val="2"/>
    </font>
    <font>
      <i/>
      <sz val="13"/>
      <name val=".VnTime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i/>
      <sz val="12"/>
      <name val=".VnTimeH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u val="single"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name val=".VnTim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8" fillId="32" borderId="7" applyNumberFormat="0" applyFont="0" applyAlignment="0" applyProtection="0"/>
    <xf numFmtId="0" fontId="71" fillId="27" borderId="8" applyNumberFormat="0" applyAlignment="0" applyProtection="0"/>
    <xf numFmtId="9" fontId="5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0" fontId="4" fillId="0" borderId="0" xfId="55" applyFont="1" applyAlignment="1">
      <alignment/>
      <protection/>
    </xf>
    <xf numFmtId="0" fontId="7" fillId="0" borderId="0" xfId="55" applyFont="1">
      <alignment/>
      <protection/>
    </xf>
    <xf numFmtId="0" fontId="3" fillId="0" borderId="0" xfId="55" applyFont="1" applyBorder="1" applyAlignment="1">
      <alignment horizontal="left"/>
      <protection/>
    </xf>
    <xf numFmtId="170" fontId="8" fillId="0" borderId="10" xfId="55" applyNumberFormat="1" applyFont="1" applyFill="1" applyBorder="1" applyAlignment="1">
      <alignment/>
      <protection/>
    </xf>
    <xf numFmtId="0" fontId="5" fillId="0" borderId="10" xfId="55" applyFont="1" applyBorder="1">
      <alignment/>
      <protection/>
    </xf>
    <xf numFmtId="0" fontId="3" fillId="0" borderId="10" xfId="55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170" fontId="3" fillId="0" borderId="11" xfId="55" applyNumberFormat="1" applyFont="1" applyFill="1" applyBorder="1" applyAlignment="1">
      <alignment/>
      <protection/>
    </xf>
    <xf numFmtId="0" fontId="3" fillId="0" borderId="11" xfId="55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170" fontId="5" fillId="0" borderId="12" xfId="55" applyNumberFormat="1" applyFont="1" applyFill="1" applyBorder="1" applyAlignment="1">
      <alignment/>
      <protection/>
    </xf>
    <xf numFmtId="0" fontId="5" fillId="0" borderId="12" xfId="55" applyFont="1" applyBorder="1">
      <alignment/>
      <protection/>
    </xf>
    <xf numFmtId="0" fontId="5" fillId="0" borderId="12" xfId="55" applyFont="1" applyBorder="1" applyAlignment="1">
      <alignment horizontal="center"/>
      <protection/>
    </xf>
    <xf numFmtId="170" fontId="5" fillId="0" borderId="10" xfId="55" applyNumberFormat="1" applyFont="1" applyFill="1" applyBorder="1" applyAlignment="1">
      <alignment/>
      <protection/>
    </xf>
    <xf numFmtId="170" fontId="3" fillId="0" borderId="13" xfId="55" applyNumberFormat="1" applyFont="1" applyFill="1" applyBorder="1" applyAlignment="1">
      <alignment/>
      <protection/>
    </xf>
    <xf numFmtId="0" fontId="3" fillId="0" borderId="11" xfId="55" applyFont="1" applyFill="1" applyBorder="1">
      <alignment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5" fillId="0" borderId="11" xfId="55" applyFont="1" applyFill="1" applyBorder="1">
      <alignment/>
      <protection/>
    </xf>
    <xf numFmtId="0" fontId="5" fillId="0" borderId="11" xfId="55" applyFont="1" applyFill="1" applyBorder="1" applyAlignment="1">
      <alignment horizontal="center"/>
      <protection/>
    </xf>
    <xf numFmtId="0" fontId="5" fillId="33" borderId="10" xfId="55" applyFont="1" applyFill="1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170" fontId="5" fillId="0" borderId="14" xfId="55" applyNumberFormat="1" applyFont="1" applyFill="1" applyBorder="1" applyAlignment="1">
      <alignment/>
      <protection/>
    </xf>
    <xf numFmtId="0" fontId="5" fillId="0" borderId="14" xfId="55" applyFont="1" applyBorder="1">
      <alignment/>
      <protection/>
    </xf>
    <xf numFmtId="0" fontId="5" fillId="0" borderId="14" xfId="55" applyFont="1" applyBorder="1" applyAlignment="1">
      <alignment horizontal="center"/>
      <protection/>
    </xf>
    <xf numFmtId="170" fontId="3" fillId="0" borderId="15" xfId="55" applyNumberFormat="1" applyFont="1" applyFill="1" applyBorder="1" applyAlignment="1">
      <alignment/>
      <protection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33" borderId="11" xfId="55" applyFont="1" applyFill="1" applyBorder="1">
      <alignment/>
      <protection/>
    </xf>
    <xf numFmtId="0" fontId="3" fillId="33" borderId="11" xfId="55" applyFont="1" applyFill="1" applyBorder="1" applyAlignment="1">
      <alignment horizontal="center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0" fontId="5" fillId="0" borderId="11" xfId="55" applyNumberFormat="1" applyFont="1" applyFill="1" applyBorder="1" applyAlignment="1">
      <alignment/>
      <protection/>
    </xf>
    <xf numFmtId="0" fontId="5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0" xfId="55" applyFont="1">
      <alignment/>
      <protection/>
    </xf>
    <xf numFmtId="170" fontId="3" fillId="0" borderId="11" xfId="55" applyNumberFormat="1" applyFont="1" applyBorder="1" applyAlignment="1">
      <alignment/>
      <protection/>
    </xf>
    <xf numFmtId="170" fontId="5" fillId="0" borderId="11" xfId="55" applyNumberFormat="1" applyFont="1" applyBorder="1" applyAlignment="1">
      <alignment/>
      <protection/>
    </xf>
    <xf numFmtId="0" fontId="5" fillId="0" borderId="11" xfId="55" applyFont="1" applyBorder="1">
      <alignment/>
      <protection/>
    </xf>
    <xf numFmtId="0" fontId="5" fillId="0" borderId="11" xfId="55" applyFont="1" applyBorder="1" applyAlignment="1">
      <alignment horizontal="center"/>
      <protection/>
    </xf>
    <xf numFmtId="0" fontId="3" fillId="0" borderId="11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5" fillId="0" borderId="11" xfId="0" applyFont="1" applyBorder="1" applyAlignment="1">
      <alignment horizontal="center" vertical="top" wrapText="1"/>
    </xf>
    <xf numFmtId="0" fontId="5" fillId="0" borderId="10" xfId="55" applyFont="1" applyBorder="1" applyAlignment="1">
      <alignment horizontal="left"/>
      <protection/>
    </xf>
    <xf numFmtId="0" fontId="5" fillId="0" borderId="12" xfId="55" applyFont="1" applyBorder="1" applyAlignment="1">
      <alignment horizontal="left"/>
      <protection/>
    </xf>
    <xf numFmtId="170" fontId="3" fillId="0" borderId="12" xfId="55" applyNumberFormat="1" applyFont="1" applyFill="1" applyBorder="1" applyAlignment="1">
      <alignment/>
      <protection/>
    </xf>
    <xf numFmtId="0" fontId="3" fillId="0" borderId="12" xfId="55" applyFont="1" applyBorder="1" applyAlignment="1">
      <alignment horizontal="left"/>
      <protection/>
    </xf>
    <xf numFmtId="0" fontId="3" fillId="0" borderId="12" xfId="55" applyFont="1" applyBorder="1" applyAlignment="1">
      <alignment horizontal="center"/>
      <protection/>
    </xf>
    <xf numFmtId="0" fontId="7" fillId="0" borderId="10" xfId="55" applyFont="1" applyBorder="1" applyAlignment="1">
      <alignment horizontal="center"/>
      <protection/>
    </xf>
    <xf numFmtId="170" fontId="7" fillId="0" borderId="10" xfId="55" applyNumberFormat="1" applyFont="1" applyBorder="1" applyAlignment="1">
      <alignment horizontal="right" vertical="center"/>
      <protection/>
    </xf>
    <xf numFmtId="0" fontId="11" fillId="33" borderId="10" xfId="55" applyFont="1" applyFill="1" applyBorder="1">
      <alignment/>
      <protection/>
    </xf>
    <xf numFmtId="0" fontId="6" fillId="33" borderId="10" xfId="55" applyFont="1" applyFill="1" applyBorder="1" applyAlignment="1">
      <alignment horizontal="center"/>
      <protection/>
    </xf>
    <xf numFmtId="0" fontId="7" fillId="33" borderId="10" xfId="55" applyFont="1" applyFill="1" applyBorder="1" applyAlignment="1">
      <alignment horizontal="center"/>
      <protection/>
    </xf>
    <xf numFmtId="0" fontId="7" fillId="33" borderId="10" xfId="55" applyFont="1" applyFill="1" applyBorder="1">
      <alignment/>
      <protection/>
    </xf>
    <xf numFmtId="170" fontId="3" fillId="0" borderId="13" xfId="55" applyNumberFormat="1" applyFont="1" applyBorder="1" applyAlignment="1">
      <alignment/>
      <protection/>
    </xf>
    <xf numFmtId="0" fontId="3" fillId="0" borderId="13" xfId="55" applyFont="1" applyBorder="1" applyAlignment="1">
      <alignment horizontal="left"/>
      <protection/>
    </xf>
    <xf numFmtId="170" fontId="5" fillId="0" borderId="12" xfId="55" applyNumberFormat="1" applyFont="1" applyBorder="1" applyAlignment="1">
      <alignment/>
      <protection/>
    </xf>
    <xf numFmtId="170" fontId="7" fillId="0" borderId="10" xfId="55" applyNumberFormat="1" applyFont="1" applyBorder="1" applyAlignment="1">
      <alignment/>
      <protection/>
    </xf>
    <xf numFmtId="0" fontId="7" fillId="0" borderId="10" xfId="55" applyFont="1" applyBorder="1">
      <alignment/>
      <protection/>
    </xf>
    <xf numFmtId="0" fontId="6" fillId="0" borderId="10" xfId="55" applyFont="1" applyBorder="1" applyAlignment="1">
      <alignment horizontal="center"/>
      <protection/>
    </xf>
    <xf numFmtId="170" fontId="3" fillId="0" borderId="15" xfId="55" applyNumberFormat="1" applyFont="1" applyBorder="1" applyAlignment="1">
      <alignment/>
      <protection/>
    </xf>
    <xf numFmtId="0" fontId="3" fillId="0" borderId="15" xfId="55" applyFont="1" applyBorder="1">
      <alignment/>
      <protection/>
    </xf>
    <xf numFmtId="0" fontId="3" fillId="0" borderId="15" xfId="55" applyFont="1" applyBorder="1" applyAlignment="1">
      <alignment horizontal="center"/>
      <protection/>
    </xf>
    <xf numFmtId="170" fontId="5" fillId="0" borderId="10" xfId="55" applyNumberFormat="1" applyFont="1" applyBorder="1" applyAlignment="1">
      <alignment/>
      <protection/>
    </xf>
    <xf numFmtId="0" fontId="5" fillId="33" borderId="12" xfId="55" applyFont="1" applyFill="1" applyBorder="1">
      <alignment/>
      <protection/>
    </xf>
    <xf numFmtId="0" fontId="5" fillId="33" borderId="12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3" fillId="33" borderId="15" xfId="55" applyFont="1" applyFill="1" applyBorder="1">
      <alignment/>
      <protection/>
    </xf>
    <xf numFmtId="0" fontId="3" fillId="33" borderId="15" xfId="55" applyFont="1" applyFill="1" applyBorder="1" applyAlignment="1">
      <alignment horizontal="center"/>
      <protection/>
    </xf>
    <xf numFmtId="0" fontId="3" fillId="33" borderId="11" xfId="55" applyFont="1" applyFill="1" applyBorder="1" applyAlignment="1">
      <alignment horizontal="left" vertical="center" wrapText="1"/>
      <protection/>
    </xf>
    <xf numFmtId="0" fontId="3" fillId="33" borderId="11" xfId="55" applyFont="1" applyFill="1" applyBorder="1" applyAlignment="1">
      <alignment horizontal="center" vertical="center"/>
      <protection/>
    </xf>
    <xf numFmtId="0" fontId="5" fillId="33" borderId="11" xfId="55" applyFont="1" applyFill="1" applyBorder="1">
      <alignment/>
      <protection/>
    </xf>
    <xf numFmtId="0" fontId="5" fillId="33" borderId="11" xfId="55" applyFont="1" applyFill="1" applyBorder="1" applyAlignment="1">
      <alignment horizontal="center"/>
      <protection/>
    </xf>
    <xf numFmtId="0" fontId="6" fillId="0" borderId="11" xfId="55" applyFont="1" applyBorder="1" applyAlignment="1">
      <alignment horizontal="left"/>
      <protection/>
    </xf>
    <xf numFmtId="0" fontId="3" fillId="0" borderId="15" xfId="55" applyFont="1" applyBorder="1" applyAlignment="1">
      <alignment horizontal="left"/>
      <protection/>
    </xf>
    <xf numFmtId="0" fontId="12" fillId="0" borderId="0" xfId="55" applyFont="1">
      <alignment/>
      <protection/>
    </xf>
    <xf numFmtId="0" fontId="3" fillId="0" borderId="11" xfId="55" applyFont="1" applyBorder="1" applyAlignment="1">
      <alignment horizontal="left" vertical="center" wrapText="1"/>
      <protection/>
    </xf>
    <xf numFmtId="0" fontId="3" fillId="0" borderId="11" xfId="55" applyFont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/>
      <protection/>
    </xf>
    <xf numFmtId="170" fontId="5" fillId="0" borderId="11" xfId="55" applyNumberFormat="1" applyFont="1" applyBorder="1" applyAlignment="1">
      <alignment horizontal="right" vertical="center"/>
      <protection/>
    </xf>
    <xf numFmtId="0" fontId="13" fillId="0" borderId="11" xfId="55" applyFont="1" applyBorder="1" applyAlignment="1">
      <alignment horizontal="left"/>
      <protection/>
    </xf>
    <xf numFmtId="170" fontId="2" fillId="0" borderId="0" xfId="55" applyNumberFormat="1" applyFont="1">
      <alignment/>
      <protection/>
    </xf>
    <xf numFmtId="170" fontId="5" fillId="0" borderId="12" xfId="55" applyNumberFormat="1" applyFont="1" applyBorder="1" applyAlignment="1">
      <alignment horizontal="right" vertical="center"/>
      <protection/>
    </xf>
    <xf numFmtId="170" fontId="5" fillId="0" borderId="10" xfId="55" applyNumberFormat="1" applyFont="1" applyBorder="1" applyAlignment="1">
      <alignment horizontal="right" vertical="center"/>
      <protection/>
    </xf>
    <xf numFmtId="0" fontId="7" fillId="0" borderId="16" xfId="55" applyFont="1" applyBorder="1" applyAlignment="1">
      <alignment horizontal="left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/>
      <protection/>
    </xf>
    <xf numFmtId="0" fontId="7" fillId="0" borderId="10" xfId="55" applyFont="1" applyBorder="1" applyAlignment="1">
      <alignment horizontal="left" vertical="center"/>
      <protection/>
    </xf>
    <xf numFmtId="0" fontId="6" fillId="0" borderId="10" xfId="55" applyFont="1" applyBorder="1">
      <alignment/>
      <protection/>
    </xf>
    <xf numFmtId="0" fontId="14" fillId="0" borderId="10" xfId="55" applyFont="1" applyBorder="1" applyAlignment="1">
      <alignment horizontal="center" vertical="center"/>
      <protection/>
    </xf>
    <xf numFmtId="0" fontId="9" fillId="0" borderId="11" xfId="55" applyFont="1" applyBorder="1">
      <alignment/>
      <protection/>
    </xf>
    <xf numFmtId="170" fontId="5" fillId="0" borderId="14" xfId="55" applyNumberFormat="1" applyFont="1" applyBorder="1" applyAlignment="1">
      <alignment horizontal="right" vertical="center"/>
      <protection/>
    </xf>
    <xf numFmtId="0" fontId="3" fillId="0" borderId="13" xfId="55" applyFont="1" applyBorder="1">
      <alignment/>
      <protection/>
    </xf>
    <xf numFmtId="170" fontId="3" fillId="0" borderId="11" xfId="55" applyNumberFormat="1" applyFont="1" applyBorder="1" applyAlignment="1">
      <alignment horizontal="right" vertical="center"/>
      <protection/>
    </xf>
    <xf numFmtId="0" fontId="5" fillId="0" borderId="14" xfId="55" applyFont="1" applyBorder="1" applyAlignment="1">
      <alignment horizontal="left"/>
      <protection/>
    </xf>
    <xf numFmtId="0" fontId="6" fillId="0" borderId="11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5" fillId="0" borderId="0" xfId="55" applyFont="1">
      <alignment/>
      <protection/>
    </xf>
    <xf numFmtId="170" fontId="15" fillId="0" borderId="0" xfId="55" applyNumberFormat="1" applyFont="1">
      <alignment/>
      <protection/>
    </xf>
    <xf numFmtId="170" fontId="5" fillId="0" borderId="10" xfId="55" applyNumberFormat="1" applyFont="1" applyBorder="1" applyAlignment="1">
      <alignment horizontal="right"/>
      <protection/>
    </xf>
    <xf numFmtId="3" fontId="5" fillId="0" borderId="10" xfId="55" applyNumberFormat="1" applyFont="1" applyBorder="1" applyAlignment="1">
      <alignment/>
      <protection/>
    </xf>
    <xf numFmtId="0" fontId="11" fillId="0" borderId="10" xfId="55" applyFont="1" applyBorder="1" applyAlignment="1">
      <alignment horizontal="left"/>
      <protection/>
    </xf>
    <xf numFmtId="0" fontId="2" fillId="0" borderId="17" xfId="55" applyFont="1" applyBorder="1">
      <alignment/>
      <protection/>
    </xf>
    <xf numFmtId="170" fontId="2" fillId="0" borderId="17" xfId="55" applyNumberFormat="1" applyFont="1" applyBorder="1">
      <alignment/>
      <protection/>
    </xf>
    <xf numFmtId="0" fontId="5" fillId="0" borderId="11" xfId="55" applyFont="1" applyBorder="1" applyAlignment="1">
      <alignment horizontal="left" vertical="center"/>
      <protection/>
    </xf>
    <xf numFmtId="0" fontId="2" fillId="0" borderId="18" xfId="55" applyFont="1" applyBorder="1">
      <alignment/>
      <protection/>
    </xf>
    <xf numFmtId="170" fontId="2" fillId="0" borderId="18" xfId="55" applyNumberFormat="1" applyFont="1" applyBorder="1">
      <alignment/>
      <protection/>
    </xf>
    <xf numFmtId="170" fontId="3" fillId="0" borderId="12" xfId="55" applyNumberFormat="1" applyFont="1" applyBorder="1" applyAlignment="1">
      <alignment horizontal="right" vertical="center"/>
      <protection/>
    </xf>
    <xf numFmtId="0" fontId="3" fillId="0" borderId="11" xfId="55" applyFont="1" applyBorder="1" applyAlignment="1">
      <alignment horizontal="left" vertical="center"/>
      <protection/>
    </xf>
    <xf numFmtId="0" fontId="3" fillId="0" borderId="12" xfId="55" applyFont="1" applyBorder="1" applyAlignment="1">
      <alignment horizontal="center" vertical="center"/>
      <protection/>
    </xf>
    <xf numFmtId="0" fontId="12" fillId="0" borderId="18" xfId="55" applyFont="1" applyBorder="1">
      <alignment/>
      <protection/>
    </xf>
    <xf numFmtId="170" fontId="7" fillId="0" borderId="12" xfId="55" applyNumberFormat="1" applyFont="1" applyBorder="1" applyAlignment="1">
      <alignment horizontal="right" vertical="center"/>
      <protection/>
    </xf>
    <xf numFmtId="0" fontId="5" fillId="0" borderId="12" xfId="55" applyFont="1" applyBorder="1" applyAlignment="1">
      <alignment horizontal="center" vertical="center"/>
      <protection/>
    </xf>
    <xf numFmtId="0" fontId="7" fillId="0" borderId="11" xfId="55" applyFont="1" applyBorder="1" applyAlignment="1">
      <alignment horizontal="left" vertical="center"/>
      <protection/>
    </xf>
    <xf numFmtId="0" fontId="7" fillId="0" borderId="11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left" vertical="center" wrapText="1"/>
      <protection/>
    </xf>
    <xf numFmtId="0" fontId="7" fillId="0" borderId="10" xfId="55" applyFont="1" applyBorder="1" applyAlignment="1">
      <alignment horizontal="left"/>
      <protection/>
    </xf>
    <xf numFmtId="3" fontId="3" fillId="0" borderId="19" xfId="55" applyNumberFormat="1" applyFont="1" applyBorder="1" applyAlignment="1">
      <alignment horizontal="right"/>
      <protection/>
    </xf>
    <xf numFmtId="3" fontId="5" fillId="0" borderId="19" xfId="55" applyNumberFormat="1" applyFont="1" applyBorder="1" applyAlignment="1">
      <alignment horizontal="right" vertical="center"/>
      <protection/>
    </xf>
    <xf numFmtId="0" fontId="3" fillId="0" borderId="19" xfId="55" applyFont="1" applyBorder="1" applyAlignment="1">
      <alignment horizontal="left" vertical="center"/>
      <protection/>
    </xf>
    <xf numFmtId="0" fontId="16" fillId="0" borderId="19" xfId="55" applyFont="1" applyBorder="1" applyAlignment="1">
      <alignment horizontal="center" vertical="center"/>
      <protection/>
    </xf>
    <xf numFmtId="0" fontId="16" fillId="0" borderId="12" xfId="55" applyFont="1" applyBorder="1" applyAlignment="1">
      <alignment horizontal="center" vertical="center"/>
      <protection/>
    </xf>
    <xf numFmtId="3" fontId="3" fillId="0" borderId="12" xfId="55" applyNumberFormat="1" applyFont="1" applyBorder="1" applyAlignment="1">
      <alignment horizontal="right"/>
      <protection/>
    </xf>
    <xf numFmtId="3" fontId="5" fillId="0" borderId="12" xfId="55" applyNumberFormat="1" applyFont="1" applyBorder="1" applyAlignment="1">
      <alignment horizontal="right"/>
      <protection/>
    </xf>
    <xf numFmtId="0" fontId="3" fillId="0" borderId="12" xfId="55" applyFont="1" applyBorder="1" applyAlignment="1">
      <alignment horizontal="left" vertical="center"/>
      <protection/>
    </xf>
    <xf numFmtId="0" fontId="5" fillId="0" borderId="12" xfId="55" applyFont="1" applyBorder="1" applyAlignment="1">
      <alignment horizontal="left" vertical="center"/>
      <protection/>
    </xf>
    <xf numFmtId="0" fontId="17" fillId="0" borderId="12" xfId="55" applyFont="1" applyBorder="1" applyAlignment="1">
      <alignment horizontal="center" vertical="center"/>
      <protection/>
    </xf>
    <xf numFmtId="3" fontId="5" fillId="0" borderId="12" xfId="55" applyNumberFormat="1" applyFont="1" applyBorder="1" applyAlignment="1">
      <alignment horizontal="right" vertical="center"/>
      <protection/>
    </xf>
    <xf numFmtId="0" fontId="5" fillId="0" borderId="20" xfId="55" applyFont="1" applyBorder="1" applyAlignment="1">
      <alignment horizontal="center"/>
      <protection/>
    </xf>
    <xf numFmtId="0" fontId="7" fillId="0" borderId="21" xfId="55" applyFont="1" applyBorder="1" applyAlignment="1">
      <alignment horizontal="center"/>
      <protection/>
    </xf>
    <xf numFmtId="0" fontId="7" fillId="0" borderId="19" xfId="55" applyFont="1" applyBorder="1" applyAlignment="1">
      <alignment horizontal="center"/>
      <protection/>
    </xf>
    <xf numFmtId="0" fontId="17" fillId="0" borderId="16" xfId="55" applyFont="1" applyBorder="1" applyAlignment="1">
      <alignment horizontal="center"/>
      <protection/>
    </xf>
    <xf numFmtId="0" fontId="17" fillId="0" borderId="22" xfId="55" applyFont="1" applyBorder="1" applyAlignment="1">
      <alignment horizontal="center"/>
      <protection/>
    </xf>
    <xf numFmtId="0" fontId="17" fillId="0" borderId="23" xfId="55" applyFont="1" applyBorder="1" applyAlignment="1">
      <alignment horizontal="center"/>
      <protection/>
    </xf>
    <xf numFmtId="0" fontId="17" fillId="0" borderId="24" xfId="55" applyFont="1" applyBorder="1" applyAlignment="1">
      <alignment horizontal="center"/>
      <protection/>
    </xf>
    <xf numFmtId="0" fontId="17" fillId="0" borderId="20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/>
      <protection/>
    </xf>
    <xf numFmtId="0" fontId="27" fillId="0" borderId="10" xfId="56" applyFont="1" applyBorder="1" applyAlignment="1">
      <alignment horizontal="center"/>
      <protection/>
    </xf>
    <xf numFmtId="0" fontId="26" fillId="0" borderId="0" xfId="56" applyFont="1">
      <alignment/>
      <protection/>
    </xf>
    <xf numFmtId="0" fontId="28" fillId="0" borderId="10" xfId="56" applyFont="1" applyBorder="1" applyAlignment="1">
      <alignment horizontal="center"/>
      <protection/>
    </xf>
    <xf numFmtId="170" fontId="28" fillId="0" borderId="10" xfId="56" applyNumberFormat="1" applyFont="1" applyBorder="1">
      <alignment/>
      <protection/>
    </xf>
    <xf numFmtId="0" fontId="28" fillId="0" borderId="10" xfId="56" applyFont="1" applyBorder="1">
      <alignment/>
      <protection/>
    </xf>
    <xf numFmtId="0" fontId="27" fillId="0" borderId="0" xfId="56" applyFont="1">
      <alignment/>
      <protection/>
    </xf>
    <xf numFmtId="0" fontId="22" fillId="0" borderId="0" xfId="56" applyFont="1">
      <alignment/>
      <protection/>
    </xf>
    <xf numFmtId="0" fontId="28" fillId="0" borderId="14" xfId="56" applyFont="1" applyBorder="1" applyAlignment="1">
      <alignment horizontal="center"/>
      <protection/>
    </xf>
    <xf numFmtId="170" fontId="28" fillId="0" borderId="11" xfId="56" applyNumberFormat="1" applyFont="1" applyBorder="1">
      <alignment/>
      <protection/>
    </xf>
    <xf numFmtId="0" fontId="28" fillId="0" borderId="14" xfId="56" applyFont="1" applyBorder="1">
      <alignment/>
      <protection/>
    </xf>
    <xf numFmtId="0" fontId="25" fillId="0" borderId="11" xfId="56" applyFont="1" applyBorder="1" applyAlignment="1">
      <alignment horizontal="center"/>
      <protection/>
    </xf>
    <xf numFmtId="0" fontId="25" fillId="0" borderId="11" xfId="56" applyFont="1" applyBorder="1">
      <alignment/>
      <protection/>
    </xf>
    <xf numFmtId="0" fontId="28" fillId="0" borderId="11" xfId="56" applyFont="1" applyBorder="1" applyAlignment="1">
      <alignment horizontal="center"/>
      <protection/>
    </xf>
    <xf numFmtId="170" fontId="25" fillId="0" borderId="11" xfId="56" applyNumberFormat="1" applyFont="1" applyBorder="1">
      <alignment/>
      <protection/>
    </xf>
    <xf numFmtId="0" fontId="28" fillId="0" borderId="11" xfId="56" applyFont="1" applyBorder="1">
      <alignment/>
      <protection/>
    </xf>
    <xf numFmtId="0" fontId="25" fillId="0" borderId="21" xfId="56" applyFont="1" applyBorder="1">
      <alignment/>
      <protection/>
    </xf>
    <xf numFmtId="170" fontId="21" fillId="0" borderId="0" xfId="56" applyNumberFormat="1" applyFont="1">
      <alignment/>
      <protection/>
    </xf>
    <xf numFmtId="3" fontId="25" fillId="0" borderId="11" xfId="56" applyNumberFormat="1" applyFont="1" applyBorder="1">
      <alignment/>
      <protection/>
    </xf>
    <xf numFmtId="0" fontId="25" fillId="0" borderId="10" xfId="56" applyFont="1" applyBorder="1">
      <alignment/>
      <protection/>
    </xf>
    <xf numFmtId="0" fontId="26" fillId="0" borderId="0" xfId="56" applyFont="1">
      <alignment/>
      <protection/>
    </xf>
    <xf numFmtId="0" fontId="7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56">
      <alignment/>
      <protection/>
    </xf>
    <xf numFmtId="0" fontId="5" fillId="0" borderId="0" xfId="56" applyFont="1" applyBorder="1">
      <alignment/>
      <protection/>
    </xf>
    <xf numFmtId="0" fontId="5" fillId="0" borderId="0" xfId="56" applyFont="1">
      <alignment/>
      <protection/>
    </xf>
    <xf numFmtId="0" fontId="21" fillId="0" borderId="0" xfId="56" applyFont="1" applyAlignment="1">
      <alignment horizontal="center"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27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6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/>
    </xf>
    <xf numFmtId="1" fontId="27" fillId="0" borderId="10" xfId="0" applyNumberFormat="1" applyFont="1" applyBorder="1" applyAlignment="1">
      <alignment horizontal="right" vertical="center" wrapText="1"/>
    </xf>
    <xf numFmtId="171" fontId="28" fillId="0" borderId="10" xfId="0" applyNumberFormat="1" applyFont="1" applyBorder="1" applyAlignment="1">
      <alignment horizontal="right"/>
    </xf>
    <xf numFmtId="171" fontId="26" fillId="0" borderId="0" xfId="0" applyNumberFormat="1" applyFont="1" applyBorder="1" applyAlignment="1">
      <alignment horizontal="right"/>
    </xf>
    <xf numFmtId="171" fontId="21" fillId="0" borderId="0" xfId="0" applyNumberFormat="1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172" fontId="25" fillId="0" borderId="11" xfId="0" applyNumberFormat="1" applyFont="1" applyBorder="1" applyAlignment="1">
      <alignment horizontal="left"/>
    </xf>
    <xf numFmtId="1" fontId="21" fillId="0" borderId="14" xfId="0" applyNumberFormat="1" applyFont="1" applyBorder="1" applyAlignment="1">
      <alignment horizontal="right" vertical="center" wrapText="1"/>
    </xf>
    <xf numFmtId="171" fontId="25" fillId="0" borderId="12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right" vertical="center" wrapText="1"/>
    </xf>
    <xf numFmtId="171" fontId="21" fillId="0" borderId="0" xfId="0" applyNumberFormat="1" applyFont="1" applyAlignment="1">
      <alignment/>
    </xf>
    <xf numFmtId="0" fontId="21" fillId="0" borderId="15" xfId="0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/>
    </xf>
    <xf numFmtId="172" fontId="25" fillId="0" borderId="13" xfId="0" applyNumberFormat="1" applyFont="1" applyBorder="1" applyAlignment="1">
      <alignment horizontal="left"/>
    </xf>
    <xf numFmtId="1" fontId="21" fillId="0" borderId="13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171" fontId="26" fillId="0" borderId="21" xfId="0" applyNumberFormat="1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1" fontId="21" fillId="0" borderId="21" xfId="0" applyNumberFormat="1" applyFont="1" applyBorder="1" applyAlignment="1">
      <alignment/>
    </xf>
    <xf numFmtId="171" fontId="25" fillId="0" borderId="11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171" fontId="25" fillId="0" borderId="13" xfId="0" applyNumberFormat="1" applyFont="1" applyBorder="1" applyAlignment="1">
      <alignment horizontal="right"/>
    </xf>
    <xf numFmtId="0" fontId="21" fillId="0" borderId="14" xfId="0" applyFont="1" applyBorder="1" applyAlignment="1">
      <alignment horizontal="center"/>
    </xf>
    <xf numFmtId="172" fontId="25" fillId="0" borderId="14" xfId="0" applyNumberFormat="1" applyFont="1" applyBorder="1" applyAlignment="1">
      <alignment horizontal="left"/>
    </xf>
    <xf numFmtId="1" fontId="21" fillId="0" borderId="14" xfId="0" applyNumberFormat="1" applyFont="1" applyBorder="1" applyAlignment="1">
      <alignment/>
    </xf>
    <xf numFmtId="171" fontId="25" fillId="0" borderId="14" xfId="0" applyNumberFormat="1" applyFont="1" applyBorder="1" applyAlignment="1">
      <alignment horizontal="right"/>
    </xf>
    <xf numFmtId="0" fontId="21" fillId="0" borderId="20" xfId="0" applyFont="1" applyBorder="1" applyAlignment="1">
      <alignment/>
    </xf>
    <xf numFmtId="1" fontId="21" fillId="0" borderId="11" xfId="0" applyNumberFormat="1" applyFont="1" applyBorder="1" applyAlignment="1">
      <alignment/>
    </xf>
    <xf numFmtId="1" fontId="21" fillId="0" borderId="13" xfId="0" applyNumberFormat="1" applyFont="1" applyBorder="1" applyAlignment="1">
      <alignment/>
    </xf>
    <xf numFmtId="0" fontId="22" fillId="0" borderId="20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2" xfId="0" applyFont="1" applyBorder="1" applyAlignment="1">
      <alignment/>
    </xf>
    <xf numFmtId="171" fontId="26" fillId="0" borderId="0" xfId="0" applyNumberFormat="1" applyFont="1" applyBorder="1" applyAlignment="1">
      <alignment/>
    </xf>
    <xf numFmtId="0" fontId="21" fillId="0" borderId="12" xfId="0" applyFont="1" applyBorder="1" applyAlignment="1">
      <alignment horizontal="center"/>
    </xf>
    <xf numFmtId="171" fontId="25" fillId="0" borderId="19" xfId="0" applyNumberFormat="1" applyFont="1" applyBorder="1" applyAlignment="1">
      <alignment horizontal="right"/>
    </xf>
    <xf numFmtId="0" fontId="22" fillId="0" borderId="10" xfId="0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1" fontId="22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6" fillId="0" borderId="25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171" fontId="28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172" fontId="25" fillId="0" borderId="14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left" vertical="center" wrapText="1"/>
    </xf>
    <xf numFmtId="1" fontId="21" fillId="0" borderId="11" xfId="0" applyNumberFormat="1" applyFont="1" applyBorder="1" applyAlignment="1">
      <alignment horizontal="right"/>
    </xf>
    <xf numFmtId="0" fontId="26" fillId="0" borderId="25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center"/>
    </xf>
    <xf numFmtId="0" fontId="26" fillId="0" borderId="15" xfId="0" applyFont="1" applyFill="1" applyBorder="1" applyAlignment="1">
      <alignment horizontal="left" vertical="center" wrapText="1"/>
    </xf>
    <xf numFmtId="1" fontId="21" fillId="0" borderId="15" xfId="0" applyNumberFormat="1" applyFont="1" applyBorder="1" applyAlignment="1">
      <alignment/>
    </xf>
    <xf numFmtId="171" fontId="25" fillId="0" borderId="15" xfId="0" applyNumberFormat="1" applyFont="1" applyBorder="1" applyAlignment="1">
      <alignment horizontal="right"/>
    </xf>
    <xf numFmtId="1" fontId="22" fillId="0" borderId="14" xfId="0" applyNumberFormat="1" applyFont="1" applyBorder="1" applyAlignment="1">
      <alignment/>
    </xf>
    <xf numFmtId="172" fontId="22" fillId="0" borderId="10" xfId="0" applyNumberFormat="1" applyFont="1" applyBorder="1" applyAlignment="1">
      <alignment/>
    </xf>
    <xf numFmtId="171" fontId="28" fillId="0" borderId="10" xfId="0" applyNumberFormat="1" applyFont="1" applyBorder="1" applyAlignment="1">
      <alignment/>
    </xf>
    <xf numFmtId="0" fontId="26" fillId="0" borderId="14" xfId="0" applyFont="1" applyFill="1" applyBorder="1" applyAlignment="1">
      <alignment horizontal="left" vertical="center"/>
    </xf>
    <xf numFmtId="172" fontId="25" fillId="0" borderId="14" xfId="0" applyNumberFormat="1" applyFont="1" applyFill="1" applyBorder="1" applyAlignment="1">
      <alignment horizontal="right"/>
    </xf>
    <xf numFmtId="172" fontId="25" fillId="0" borderId="11" xfId="0" applyNumberFormat="1" applyFont="1" applyFill="1" applyBorder="1" applyAlignment="1">
      <alignment horizontal="right"/>
    </xf>
    <xf numFmtId="0" fontId="26" fillId="0" borderId="13" xfId="0" applyFont="1" applyFill="1" applyBorder="1" applyAlignment="1">
      <alignment horizontal="left" vertical="center" wrapText="1"/>
    </xf>
    <xf numFmtId="1" fontId="21" fillId="0" borderId="20" xfId="0" applyNumberFormat="1" applyFont="1" applyBorder="1" applyAlignment="1">
      <alignment/>
    </xf>
    <xf numFmtId="171" fontId="25" fillId="0" borderId="20" xfId="0" applyNumberFormat="1" applyFont="1" applyBorder="1" applyAlignment="1">
      <alignment horizontal="right"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171" fontId="25" fillId="0" borderId="16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35" fillId="0" borderId="2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horizontal="right" vertical="center" wrapText="1"/>
    </xf>
    <xf numFmtId="0" fontId="9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1" fontId="9" fillId="0" borderId="27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49" fontId="9" fillId="0" borderId="28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/>
    </xf>
    <xf numFmtId="0" fontId="9" fillId="34" borderId="28" xfId="0" applyFont="1" applyFill="1" applyBorder="1" applyAlignment="1">
      <alignment horizontal="left"/>
    </xf>
    <xf numFmtId="1" fontId="9" fillId="34" borderId="28" xfId="0" applyNumberFormat="1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/>
    </xf>
    <xf numFmtId="3" fontId="9" fillId="34" borderId="28" xfId="0" applyNumberFormat="1" applyFont="1" applyFill="1" applyBorder="1" applyAlignment="1">
      <alignment horizontal="center"/>
    </xf>
    <xf numFmtId="3" fontId="9" fillId="34" borderId="28" xfId="0" applyNumberFormat="1" applyFont="1" applyFill="1" applyBorder="1" applyAlignment="1">
      <alignment/>
    </xf>
    <xf numFmtId="49" fontId="9" fillId="34" borderId="28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3" fontId="9" fillId="34" borderId="27" xfId="0" applyNumberFormat="1" applyFont="1" applyFill="1" applyBorder="1" applyAlignment="1">
      <alignment horizontal="center"/>
    </xf>
    <xf numFmtId="3" fontId="9" fillId="34" borderId="27" xfId="0" applyNumberFormat="1" applyFont="1" applyFill="1" applyBorder="1" applyAlignment="1">
      <alignment/>
    </xf>
    <xf numFmtId="0" fontId="9" fillId="0" borderId="29" xfId="0" applyFont="1" applyBorder="1" applyAlignment="1">
      <alignment horizontal="center"/>
    </xf>
    <xf numFmtId="0" fontId="9" fillId="34" borderId="29" xfId="0" applyFont="1" applyFill="1" applyBorder="1" applyAlignment="1">
      <alignment horizontal="left"/>
    </xf>
    <xf numFmtId="1" fontId="9" fillId="34" borderId="29" xfId="0" applyNumberFormat="1" applyFont="1" applyFill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3" fontId="9" fillId="0" borderId="29" xfId="0" applyNumberFormat="1" applyFont="1" applyBorder="1" applyAlignment="1">
      <alignment/>
    </xf>
    <xf numFmtId="3" fontId="9" fillId="34" borderId="29" xfId="0" applyNumberFormat="1" applyFont="1" applyFill="1" applyBorder="1" applyAlignment="1">
      <alignment horizontal="center"/>
    </xf>
    <xf numFmtId="3" fontId="9" fillId="34" borderId="29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40" fillId="34" borderId="10" xfId="0" applyNumberFormat="1" applyFont="1" applyFill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3" fontId="40" fillId="34" borderId="10" xfId="0" applyNumberFormat="1" applyFont="1" applyFill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right"/>
    </xf>
    <xf numFmtId="3" fontId="40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1" fontId="9" fillId="34" borderId="10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/>
    </xf>
    <xf numFmtId="3" fontId="9" fillId="34" borderId="10" xfId="0" applyNumberFormat="1" applyFont="1" applyFill="1" applyBorder="1" applyAlignment="1">
      <alignment horizontal="right"/>
    </xf>
    <xf numFmtId="0" fontId="28" fillId="0" borderId="30" xfId="56" applyFont="1" applyBorder="1" applyAlignment="1">
      <alignment horizontal="left"/>
      <protection/>
    </xf>
    <xf numFmtId="0" fontId="28" fillId="0" borderId="25" xfId="56" applyFont="1" applyBorder="1" applyAlignment="1">
      <alignment horizontal="left"/>
      <protection/>
    </xf>
    <xf numFmtId="0" fontId="28" fillId="0" borderId="31" xfId="56" applyFont="1" applyBorder="1" applyAlignment="1">
      <alignment horizontal="left"/>
      <protection/>
    </xf>
    <xf numFmtId="0" fontId="21" fillId="0" borderId="11" xfId="56" applyFont="1" applyBorder="1">
      <alignment/>
      <protection/>
    </xf>
    <xf numFmtId="0" fontId="21" fillId="0" borderId="11" xfId="56" applyFont="1" applyBorder="1" applyAlignment="1">
      <alignment horizontal="center"/>
      <protection/>
    </xf>
    <xf numFmtId="0" fontId="22" fillId="0" borderId="11" xfId="56" applyFont="1" applyBorder="1">
      <alignment/>
      <protection/>
    </xf>
    <xf numFmtId="0" fontId="22" fillId="0" borderId="11" xfId="56" applyFont="1" applyBorder="1" applyAlignment="1">
      <alignment horizontal="center"/>
      <protection/>
    </xf>
    <xf numFmtId="173" fontId="21" fillId="0" borderId="11" xfId="56" applyNumberFormat="1" applyFont="1" applyBorder="1" applyAlignment="1">
      <alignment horizontal="center"/>
      <protection/>
    </xf>
    <xf numFmtId="0" fontId="3" fillId="33" borderId="13" xfId="55" applyFont="1" applyFill="1" applyBorder="1" applyAlignment="1">
      <alignment horizontal="center"/>
      <protection/>
    </xf>
    <xf numFmtId="0" fontId="3" fillId="33" borderId="13" xfId="55" applyFont="1" applyFill="1" applyBorder="1">
      <alignment/>
      <protection/>
    </xf>
    <xf numFmtId="0" fontId="3" fillId="33" borderId="14" xfId="55" applyFont="1" applyFill="1" applyBorder="1" applyAlignment="1">
      <alignment horizontal="center"/>
      <protection/>
    </xf>
    <xf numFmtId="0" fontId="3" fillId="33" borderId="14" xfId="55" applyFont="1" applyFill="1" applyBorder="1">
      <alignment/>
      <protection/>
    </xf>
    <xf numFmtId="170" fontId="3" fillId="0" borderId="14" xfId="55" applyNumberFormat="1" applyFont="1" applyBorder="1" applyAlignment="1">
      <alignment/>
      <protection/>
    </xf>
    <xf numFmtId="0" fontId="9" fillId="0" borderId="11" xfId="55" applyFont="1" applyBorder="1" applyAlignment="1">
      <alignment horizontal="left"/>
      <protection/>
    </xf>
    <xf numFmtId="0" fontId="26" fillId="0" borderId="13" xfId="0" applyFont="1" applyBorder="1" applyAlignment="1">
      <alignment horizontal="left" vertical="center" wrapText="1"/>
    </xf>
    <xf numFmtId="1" fontId="21" fillId="0" borderId="13" xfId="0" applyNumberFormat="1" applyFont="1" applyBorder="1" applyAlignment="1">
      <alignment horizontal="right"/>
    </xf>
    <xf numFmtId="0" fontId="2" fillId="0" borderId="0" xfId="55" applyFont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6" fillId="0" borderId="32" xfId="55" applyFont="1" applyBorder="1" applyAlignment="1">
      <alignment horizontal="left"/>
      <protection/>
    </xf>
    <xf numFmtId="0" fontId="6" fillId="0" borderId="17" xfId="55" applyFont="1" applyBorder="1" applyAlignment="1">
      <alignment horizontal="left"/>
      <protection/>
    </xf>
    <xf numFmtId="0" fontId="6" fillId="0" borderId="33" xfId="55" applyFont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2" fillId="0" borderId="34" xfId="55" applyFont="1" applyBorder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6" fillId="0" borderId="32" xfId="55" applyFont="1" applyBorder="1" applyAlignment="1">
      <alignment horizontal="left" wrapText="1"/>
      <protection/>
    </xf>
    <xf numFmtId="0" fontId="6" fillId="0" borderId="17" xfId="55" applyFont="1" applyBorder="1" applyAlignment="1">
      <alignment horizontal="left" wrapText="1"/>
      <protection/>
    </xf>
    <xf numFmtId="0" fontId="6" fillId="0" borderId="33" xfId="55" applyFont="1" applyBorder="1" applyAlignment="1">
      <alignment horizontal="left" wrapText="1"/>
      <protection/>
    </xf>
    <xf numFmtId="0" fontId="20" fillId="0" borderId="0" xfId="55" applyFont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21" fillId="0" borderId="34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34" xfId="56" applyFont="1" applyBorder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4" fillId="0" borderId="0" xfId="56" applyFont="1" applyAlignment="1">
      <alignment horizontal="left"/>
      <protection/>
    </xf>
    <xf numFmtId="0" fontId="22" fillId="0" borderId="0" xfId="56" applyFont="1" applyAlignment="1">
      <alignment horizontal="center"/>
      <protection/>
    </xf>
    <xf numFmtId="0" fontId="25" fillId="0" borderId="11" xfId="56" applyFont="1" applyBorder="1" applyAlignment="1">
      <alignment horizontal="left"/>
      <protection/>
    </xf>
    <xf numFmtId="0" fontId="25" fillId="0" borderId="32" xfId="56" applyFont="1" applyBorder="1" applyAlignment="1">
      <alignment horizontal="left"/>
      <protection/>
    </xf>
    <xf numFmtId="0" fontId="25" fillId="0" borderId="17" xfId="56" applyFont="1" applyBorder="1" applyAlignment="1">
      <alignment horizontal="left"/>
      <protection/>
    </xf>
    <xf numFmtId="0" fontId="25" fillId="0" borderId="33" xfId="56" applyFont="1" applyBorder="1" applyAlignment="1">
      <alignment horizontal="left"/>
      <protection/>
    </xf>
    <xf numFmtId="0" fontId="28" fillId="0" borderId="10" xfId="56" applyFont="1" applyBorder="1" applyAlignment="1">
      <alignment horizontal="left"/>
      <protection/>
    </xf>
    <xf numFmtId="0" fontId="28" fillId="0" borderId="11" xfId="56" applyFont="1" applyBorder="1" applyAlignment="1">
      <alignment horizontal="left"/>
      <protection/>
    </xf>
    <xf numFmtId="0" fontId="28" fillId="0" borderId="14" xfId="56" applyFont="1" applyBorder="1" applyAlignment="1">
      <alignment horizontal="left"/>
      <protection/>
    </xf>
    <xf numFmtId="0" fontId="28" fillId="0" borderId="32" xfId="56" applyFont="1" applyBorder="1" applyAlignment="1">
      <alignment horizontal="left"/>
      <protection/>
    </xf>
    <xf numFmtId="0" fontId="28" fillId="0" borderId="17" xfId="56" applyFont="1" applyBorder="1" applyAlignment="1">
      <alignment horizontal="left"/>
      <protection/>
    </xf>
    <xf numFmtId="0" fontId="28" fillId="0" borderId="33" xfId="56" applyFont="1" applyBorder="1" applyAlignment="1">
      <alignment horizontal="left"/>
      <protection/>
    </xf>
    <xf numFmtId="0" fontId="25" fillId="0" borderId="32" xfId="56" applyFont="1" applyBorder="1" applyAlignment="1">
      <alignment horizontal="left" wrapText="1"/>
      <protection/>
    </xf>
    <xf numFmtId="0" fontId="25" fillId="0" borderId="17" xfId="56" applyFont="1" applyBorder="1" applyAlignment="1">
      <alignment horizontal="left" wrapText="1"/>
      <protection/>
    </xf>
    <xf numFmtId="0" fontId="25" fillId="0" borderId="33" xfId="56" applyFont="1" applyBorder="1" applyAlignment="1">
      <alignment horizontal="left" wrapText="1"/>
      <protection/>
    </xf>
    <xf numFmtId="0" fontId="25" fillId="0" borderId="35" xfId="56" applyFont="1" applyBorder="1" applyAlignment="1">
      <alignment horizontal="center"/>
      <protection/>
    </xf>
    <xf numFmtId="0" fontId="26" fillId="0" borderId="10" xfId="56" applyFont="1" applyBorder="1" applyAlignment="1">
      <alignment horizontal="center"/>
      <protection/>
    </xf>
    <xf numFmtId="0" fontId="28" fillId="0" borderId="24" xfId="56" applyFont="1" applyBorder="1" applyAlignment="1">
      <alignment horizontal="left"/>
      <protection/>
    </xf>
    <xf numFmtId="0" fontId="28" fillId="0" borderId="23" xfId="56" applyFont="1" applyBorder="1" applyAlignment="1">
      <alignment horizontal="left"/>
      <protection/>
    </xf>
    <xf numFmtId="0" fontId="28" fillId="0" borderId="22" xfId="56" applyFont="1" applyBorder="1" applyAlignment="1">
      <alignment horizontal="left"/>
      <protection/>
    </xf>
    <xf numFmtId="0" fontId="21" fillId="0" borderId="0" xfId="56" applyFont="1" applyAlignment="1">
      <alignment horizontal="center"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21" fillId="0" borderId="0" xfId="0" applyFont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27" fillId="0" borderId="1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7" fillId="0" borderId="36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/>
    </xf>
    <xf numFmtId="0" fontId="9" fillId="0" borderId="11" xfId="56" applyFont="1" applyBorder="1" applyAlignment="1">
      <alignment horizontal="left"/>
      <protection/>
    </xf>
    <xf numFmtId="0" fontId="27" fillId="0" borderId="11" xfId="56" applyFont="1" applyBorder="1" applyAlignment="1">
      <alignment horizontal="left"/>
      <protection/>
    </xf>
    <xf numFmtId="0" fontId="5" fillId="0" borderId="11" xfId="55" applyFont="1" applyBorder="1" applyAlignment="1">
      <alignment horizontal="left" vertical="center" wrapText="1"/>
      <protection/>
    </xf>
    <xf numFmtId="0" fontId="17" fillId="0" borderId="0" xfId="55" applyFont="1" applyAlignment="1">
      <alignment horizontal="center"/>
      <protection/>
    </xf>
    <xf numFmtId="0" fontId="57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</xdr:row>
      <xdr:rowOff>0</xdr:rowOff>
    </xdr:from>
    <xdr:to>
      <xdr:col>2</xdr:col>
      <xdr:colOff>1495425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990600" y="400050"/>
          <a:ext cx="1362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0</xdr:rowOff>
    </xdr:from>
    <xdr:to>
      <xdr:col>6</xdr:col>
      <xdr:colOff>581025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267200" y="400050"/>
          <a:ext cx="1895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19050</xdr:rowOff>
    </xdr:from>
    <xdr:to>
      <xdr:col>5</xdr:col>
      <xdr:colOff>381000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3695700" y="438150"/>
          <a:ext cx="1885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3</xdr:row>
      <xdr:rowOff>9525</xdr:rowOff>
    </xdr:from>
    <xdr:to>
      <xdr:col>1</xdr:col>
      <xdr:colOff>1781175</xdr:colOff>
      <xdr:row>3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685800" y="638175"/>
          <a:ext cx="1409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1000125</xdr:colOff>
      <xdr:row>2</xdr:row>
      <xdr:rowOff>19050</xdr:rowOff>
    </xdr:from>
    <xdr:to>
      <xdr:col>5</xdr:col>
      <xdr:colOff>714375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3419475" y="438150"/>
          <a:ext cx="1895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</xdr:row>
      <xdr:rowOff>9525</xdr:rowOff>
    </xdr:from>
    <xdr:to>
      <xdr:col>2</xdr:col>
      <xdr:colOff>123825</xdr:colOff>
      <xdr:row>3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733425" y="638175"/>
          <a:ext cx="942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</xdr:row>
      <xdr:rowOff>19050</xdr:rowOff>
    </xdr:from>
    <xdr:to>
      <xdr:col>7</xdr:col>
      <xdr:colOff>38100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3600450" y="438150"/>
          <a:ext cx="1914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3</xdr:row>
      <xdr:rowOff>9525</xdr:rowOff>
    </xdr:from>
    <xdr:to>
      <xdr:col>3</xdr:col>
      <xdr:colOff>323850</xdr:colOff>
      <xdr:row>3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781050" y="638175"/>
          <a:ext cx="1276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0</xdr:rowOff>
    </xdr:from>
    <xdr:to>
      <xdr:col>1</xdr:col>
      <xdr:colOff>1295400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4191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19050</xdr:rowOff>
    </xdr:from>
    <xdr:to>
      <xdr:col>7</xdr:col>
      <xdr:colOff>371475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38675" y="4381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Excel\du%20toan%202014%20chinh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toan thu hoc phi 2014"/>
      <sheetName val="lao cu tuyen"/>
      <sheetName val="dich vu"/>
      <sheetName val="thu chi liên kế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6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5.99609375" defaultRowHeight="16.5"/>
  <cols>
    <col min="1" max="1" width="4.99609375" style="380" customWidth="1"/>
    <col min="2" max="2" width="4.99609375" style="2" customWidth="1"/>
    <col min="3" max="3" width="30.5546875" style="2" customWidth="1"/>
    <col min="4" max="4" width="8.5546875" style="2" customWidth="1"/>
    <col min="5" max="8" width="7.99609375" style="2" customWidth="1"/>
    <col min="9" max="9" width="7.99609375" style="1" customWidth="1"/>
    <col min="10" max="10" width="8.77734375" style="1" bestFit="1" customWidth="1"/>
    <col min="11" max="11" width="9.88671875" style="1" bestFit="1" customWidth="1"/>
    <col min="12" max="254" width="7.99609375" style="1" customWidth="1"/>
    <col min="255" max="255" width="5.3359375" style="1" customWidth="1"/>
    <col min="256" max="16384" width="5.99609375" style="1" customWidth="1"/>
  </cols>
  <sheetData>
    <row r="1" spans="1:8" ht="15.75">
      <c r="A1" s="391" t="s">
        <v>209</v>
      </c>
      <c r="B1" s="391"/>
      <c r="C1" s="391"/>
      <c r="D1" s="392" t="s">
        <v>208</v>
      </c>
      <c r="E1" s="392"/>
      <c r="F1" s="392"/>
      <c r="G1" s="392"/>
      <c r="H1" s="392"/>
    </row>
    <row r="2" spans="1:8" ht="15.75">
      <c r="A2" s="392" t="s">
        <v>207</v>
      </c>
      <c r="B2" s="392"/>
      <c r="C2" s="392"/>
      <c r="D2" s="393" t="s">
        <v>206</v>
      </c>
      <c r="E2" s="393"/>
      <c r="F2" s="393"/>
      <c r="G2" s="393"/>
      <c r="H2" s="393"/>
    </row>
    <row r="3" spans="1:8" ht="15">
      <c r="A3" s="376"/>
      <c r="B3" s="45"/>
      <c r="C3" s="45"/>
      <c r="D3" s="45"/>
      <c r="E3" s="45"/>
      <c r="F3" s="45"/>
      <c r="G3" s="45"/>
      <c r="H3" s="45"/>
    </row>
    <row r="4" spans="1:8" ht="18">
      <c r="A4" s="394" t="s">
        <v>534</v>
      </c>
      <c r="B4" s="446"/>
      <c r="C4" s="446"/>
      <c r="D4" s="446"/>
      <c r="E4" s="446"/>
      <c r="F4" s="446"/>
      <c r="G4" s="446"/>
      <c r="H4" s="446"/>
    </row>
    <row r="5" spans="1:8" ht="18">
      <c r="A5" s="447" t="s">
        <v>535</v>
      </c>
      <c r="B5" s="447"/>
      <c r="C5" s="447"/>
      <c r="D5" s="447"/>
      <c r="E5" s="447"/>
      <c r="F5" s="447"/>
      <c r="G5" s="447"/>
      <c r="H5" s="447"/>
    </row>
    <row r="6" spans="1:8" ht="15">
      <c r="A6" s="147"/>
      <c r="B6" s="147"/>
      <c r="C6" s="147"/>
      <c r="D6" s="147"/>
      <c r="E6" s="147"/>
      <c r="F6" s="147"/>
      <c r="G6" s="147" t="s">
        <v>205</v>
      </c>
      <c r="H6" s="147"/>
    </row>
    <row r="7" spans="1:8" ht="15">
      <c r="A7" s="146" t="s">
        <v>200</v>
      </c>
      <c r="B7" s="146" t="s">
        <v>204</v>
      </c>
      <c r="C7" s="146" t="s">
        <v>203</v>
      </c>
      <c r="D7" s="146" t="s">
        <v>202</v>
      </c>
      <c r="E7" s="145"/>
      <c r="F7" s="144" t="s">
        <v>201</v>
      </c>
      <c r="G7" s="144"/>
      <c r="H7" s="143"/>
    </row>
    <row r="8" spans="1:8" ht="15">
      <c r="A8" s="141"/>
      <c r="B8" s="142" t="s">
        <v>200</v>
      </c>
      <c r="C8" s="141"/>
      <c r="D8" s="140"/>
      <c r="E8" s="139" t="s">
        <v>199</v>
      </c>
      <c r="F8" s="139" t="s">
        <v>198</v>
      </c>
      <c r="G8" s="139" t="s">
        <v>197</v>
      </c>
      <c r="H8" s="139" t="s">
        <v>196</v>
      </c>
    </row>
    <row r="9" spans="1:8" s="45" customFormat="1" ht="13.5" customHeight="1">
      <c r="A9" s="10" t="s">
        <v>195</v>
      </c>
      <c r="B9" s="58"/>
      <c r="C9" s="53" t="s">
        <v>194</v>
      </c>
      <c r="D9" s="110"/>
      <c r="E9" s="110"/>
      <c r="F9" s="110"/>
      <c r="G9" s="110"/>
      <c r="H9" s="110"/>
    </row>
    <row r="10" spans="1:8" s="45" customFormat="1" ht="13.5" customHeight="1">
      <c r="A10" s="137"/>
      <c r="B10" s="137"/>
      <c r="C10" s="136" t="s">
        <v>193</v>
      </c>
      <c r="D10" s="138">
        <v>690</v>
      </c>
      <c r="E10" s="134"/>
      <c r="F10" s="134"/>
      <c r="G10" s="134"/>
      <c r="H10" s="134"/>
    </row>
    <row r="11" spans="1:8" s="45" customFormat="1" ht="13.5" customHeight="1">
      <c r="A11" s="137"/>
      <c r="B11" s="137"/>
      <c r="C11" s="136" t="s">
        <v>192</v>
      </c>
      <c r="D11" s="134">
        <v>778</v>
      </c>
      <c r="E11" s="134"/>
      <c r="F11" s="134"/>
      <c r="G11" s="134"/>
      <c r="H11" s="134"/>
    </row>
    <row r="12" spans="1:8" s="45" customFormat="1" ht="13.5" customHeight="1">
      <c r="A12" s="132"/>
      <c r="B12" s="132"/>
      <c r="C12" s="135" t="s">
        <v>191</v>
      </c>
      <c r="D12" s="134">
        <v>510</v>
      </c>
      <c r="E12" s="133"/>
      <c r="F12" s="133"/>
      <c r="G12" s="133"/>
      <c r="H12" s="133"/>
    </row>
    <row r="13" spans="1:8" s="45" customFormat="1" ht="13.5" customHeight="1">
      <c r="A13" s="132"/>
      <c r="B13" s="131"/>
      <c r="C13" s="130" t="s">
        <v>190</v>
      </c>
      <c r="D13" s="129">
        <v>268</v>
      </c>
      <c r="E13" s="128"/>
      <c r="F13" s="128"/>
      <c r="G13" s="128"/>
      <c r="H13" s="128"/>
    </row>
    <row r="14" spans="1:8" s="85" customFormat="1" ht="13.5" customHeight="1">
      <c r="A14" s="10" t="s">
        <v>189</v>
      </c>
      <c r="B14" s="10"/>
      <c r="C14" s="53" t="s">
        <v>188</v>
      </c>
      <c r="D14" s="93">
        <f>D15</f>
        <v>27705</v>
      </c>
      <c r="E14" s="93">
        <f>E15</f>
        <v>6483.915</v>
      </c>
      <c r="F14" s="93">
        <f>F15</f>
        <v>6683.915</v>
      </c>
      <c r="G14" s="93">
        <f>G15</f>
        <v>7295.88</v>
      </c>
      <c r="H14" s="93">
        <f>H15</f>
        <v>7241.289999999999</v>
      </c>
    </row>
    <row r="15" spans="1:8" s="85" customFormat="1" ht="13.5" customHeight="1">
      <c r="A15" s="58">
        <v>1</v>
      </c>
      <c r="B15" s="58"/>
      <c r="C15" s="127" t="s">
        <v>187</v>
      </c>
      <c r="D15" s="93">
        <f>D16+D21+D20</f>
        <v>27705</v>
      </c>
      <c r="E15" s="93">
        <f>E16+E21+E20</f>
        <v>6483.915</v>
      </c>
      <c r="F15" s="93">
        <f>F16+F21+F20</f>
        <v>6683.915</v>
      </c>
      <c r="G15" s="93">
        <f>G16+G21+G20</f>
        <v>7295.88</v>
      </c>
      <c r="H15" s="93">
        <f>H16+H21+H20</f>
        <v>7241.289999999999</v>
      </c>
    </row>
    <row r="16" spans="1:8" s="45" customFormat="1" ht="13.5" customHeight="1">
      <c r="A16" s="124">
        <v>1.1</v>
      </c>
      <c r="B16" s="125"/>
      <c r="C16" s="126" t="s">
        <v>186</v>
      </c>
      <c r="D16" s="92">
        <f>SUM(D17:D19)</f>
        <v>2235.625</v>
      </c>
      <c r="E16" s="92">
        <f>SUM(E17:E19)</f>
        <v>305.915</v>
      </c>
      <c r="F16" s="92">
        <f>SUM(F17:F19)</f>
        <v>505.915</v>
      </c>
      <c r="G16" s="92">
        <f>SUM(G17:G19)</f>
        <v>1117.8799999999999</v>
      </c>
      <c r="H16" s="92">
        <f>SUM(H17:H19)</f>
        <v>305.91500000000013</v>
      </c>
    </row>
    <row r="17" spans="1:10" s="45" customFormat="1" ht="13.5" customHeight="1" hidden="1">
      <c r="A17" s="124"/>
      <c r="B17" s="125"/>
      <c r="C17" s="86" t="s">
        <v>185</v>
      </c>
      <c r="D17" s="117">
        <v>551</v>
      </c>
      <c r="E17" s="117"/>
      <c r="F17" s="117"/>
      <c r="G17" s="117">
        <f>D17</f>
        <v>551</v>
      </c>
      <c r="H17" s="117"/>
      <c r="J17" s="117"/>
    </row>
    <row r="18" spans="1:12" s="45" customFormat="1" ht="13.5" customHeight="1" hidden="1">
      <c r="A18" s="124"/>
      <c r="B18" s="125"/>
      <c r="C18" s="86" t="s">
        <v>184</v>
      </c>
      <c r="D18" s="117">
        <v>460.965</v>
      </c>
      <c r="E18" s="117"/>
      <c r="F18" s="117">
        <v>200</v>
      </c>
      <c r="G18" s="117">
        <v>260.965</v>
      </c>
      <c r="H18" s="117"/>
      <c r="L18" s="91"/>
    </row>
    <row r="19" spans="1:8" s="45" customFormat="1" ht="13.5" customHeight="1" hidden="1">
      <c r="A19" s="124"/>
      <c r="B19" s="125"/>
      <c r="C19" s="86" t="s">
        <v>183</v>
      </c>
      <c r="D19" s="117">
        <v>1223.66</v>
      </c>
      <c r="E19" s="117">
        <v>305.915</v>
      </c>
      <c r="F19" s="117">
        <v>305.915</v>
      </c>
      <c r="G19" s="117">
        <v>305.915</v>
      </c>
      <c r="H19" s="117">
        <f>D19-E19-F19-G19</f>
        <v>305.91500000000013</v>
      </c>
    </row>
    <row r="20" spans="1:8" s="45" customFormat="1" ht="13.5" customHeight="1">
      <c r="A20" s="124">
        <v>1.2</v>
      </c>
      <c r="B20" s="125"/>
      <c r="C20" s="123" t="s">
        <v>182</v>
      </c>
      <c r="D20" s="92">
        <v>1416.95</v>
      </c>
      <c r="E20" s="92">
        <v>354</v>
      </c>
      <c r="F20" s="92">
        <v>354</v>
      </c>
      <c r="G20" s="92">
        <v>354</v>
      </c>
      <c r="H20" s="92">
        <f>D20-E20-F20-G20</f>
        <v>354.95000000000005</v>
      </c>
    </row>
    <row r="21" spans="1:8" s="45" customFormat="1" ht="13.5" customHeight="1">
      <c r="A21" s="124">
        <v>1.3</v>
      </c>
      <c r="B21" s="124"/>
      <c r="C21" s="123" t="s">
        <v>181</v>
      </c>
      <c r="D21" s="92">
        <f>D22+D23+D27+D28</f>
        <v>24052.425</v>
      </c>
      <c r="E21" s="92">
        <f>E22+E23+E27+E28</f>
        <v>5824</v>
      </c>
      <c r="F21" s="92">
        <f>F22+F23+F27+F28</f>
        <v>5824</v>
      </c>
      <c r="G21" s="92">
        <f>G22+G23+G27+G28</f>
        <v>5824</v>
      </c>
      <c r="H21" s="92">
        <f>H22+H23+H27+H28</f>
        <v>6580.424999999999</v>
      </c>
    </row>
    <row r="22" spans="1:8" s="120" customFormat="1" ht="13.5" customHeight="1" hidden="1">
      <c r="A22" s="122"/>
      <c r="B22" s="122"/>
      <c r="C22" s="114" t="s">
        <v>180</v>
      </c>
      <c r="D22" s="92">
        <v>2150.895</v>
      </c>
      <c r="E22" s="92">
        <v>350</v>
      </c>
      <c r="F22" s="92">
        <v>350</v>
      </c>
      <c r="G22" s="92">
        <f>E22</f>
        <v>350</v>
      </c>
      <c r="H22" s="92">
        <f>D22-E22-F22-G22</f>
        <v>1100.895</v>
      </c>
    </row>
    <row r="23" spans="1:10" s="120" customFormat="1" ht="15" customHeight="1" hidden="1">
      <c r="A23" s="122"/>
      <c r="B23" s="122"/>
      <c r="C23" s="114" t="s">
        <v>179</v>
      </c>
      <c r="D23" s="92">
        <f>SUM(D24:D26)</f>
        <v>10424.71</v>
      </c>
      <c r="E23" s="92">
        <f>SUM(E24:E26)</f>
        <v>2605</v>
      </c>
      <c r="F23" s="92">
        <f>SUM(F24:F26)</f>
        <v>2605</v>
      </c>
      <c r="G23" s="92">
        <f>SUM(G24:G26)</f>
        <v>2605</v>
      </c>
      <c r="H23" s="92">
        <f>SUM(H24:H26)</f>
        <v>2609.71</v>
      </c>
      <c r="J23" s="121">
        <f>D14-D29</f>
        <v>27672.143</v>
      </c>
    </row>
    <row r="24" spans="1:11" s="115" customFormat="1" ht="13.5" customHeight="1" hidden="1">
      <c r="A24" s="119"/>
      <c r="B24" s="119"/>
      <c r="C24" s="118" t="s">
        <v>178</v>
      </c>
      <c r="D24" s="117">
        <v>8312.304</v>
      </c>
      <c r="E24" s="117">
        <v>2078</v>
      </c>
      <c r="F24" s="117">
        <v>2078</v>
      </c>
      <c r="G24" s="117">
        <v>2078</v>
      </c>
      <c r="H24" s="117">
        <f>D24-E24-F24-G24</f>
        <v>2078.304</v>
      </c>
      <c r="K24" s="116"/>
    </row>
    <row r="25" spans="1:10" s="115" customFormat="1" ht="13.5" customHeight="1" hidden="1">
      <c r="A25" s="119"/>
      <c r="B25" s="119"/>
      <c r="C25" s="118" t="s">
        <v>177</v>
      </c>
      <c r="D25" s="117">
        <v>1850.65</v>
      </c>
      <c r="E25" s="117">
        <v>462</v>
      </c>
      <c r="F25" s="117">
        <f>E25</f>
        <v>462</v>
      </c>
      <c r="G25" s="117">
        <f>E25</f>
        <v>462</v>
      </c>
      <c r="H25" s="117">
        <f>D25-E25-F25-G25</f>
        <v>464.6500000000001</v>
      </c>
      <c r="J25" s="116"/>
    </row>
    <row r="26" spans="1:10" s="115" customFormat="1" ht="13.5" customHeight="1" hidden="1">
      <c r="A26" s="119"/>
      <c r="B26" s="119"/>
      <c r="C26" s="118" t="s">
        <v>176</v>
      </c>
      <c r="D26" s="117">
        <v>261.756</v>
      </c>
      <c r="E26" s="117">
        <v>65</v>
      </c>
      <c r="F26" s="117">
        <f>E26</f>
        <v>65</v>
      </c>
      <c r="G26" s="117">
        <f>E26</f>
        <v>65</v>
      </c>
      <c r="H26" s="117">
        <f>D26-E26-F26-G26</f>
        <v>66.75599999999997</v>
      </c>
      <c r="J26" s="116">
        <f>J23-D30</f>
        <v>0</v>
      </c>
    </row>
    <row r="27" spans="1:11" s="115" customFormat="1" ht="13.5" customHeight="1" hidden="1">
      <c r="A27" s="87"/>
      <c r="B27" s="87"/>
      <c r="C27" s="114" t="s">
        <v>175</v>
      </c>
      <c r="D27" s="92">
        <v>11276.82</v>
      </c>
      <c r="E27" s="92">
        <v>2819</v>
      </c>
      <c r="F27" s="92">
        <f>E27</f>
        <v>2819</v>
      </c>
      <c r="G27" s="92">
        <f>E27</f>
        <v>2819</v>
      </c>
      <c r="H27" s="92">
        <f>D27-E27-F27-G27</f>
        <v>2819.8199999999997</v>
      </c>
      <c r="J27" s="116"/>
      <c r="K27" s="116"/>
    </row>
    <row r="28" spans="1:11" s="112" customFormat="1" ht="13.5" customHeight="1" hidden="1">
      <c r="A28" s="87"/>
      <c r="B28" s="87"/>
      <c r="C28" s="114" t="s">
        <v>174</v>
      </c>
      <c r="D28" s="92">
        <v>200</v>
      </c>
      <c r="E28" s="92">
        <f>D28/4</f>
        <v>50</v>
      </c>
      <c r="F28" s="92">
        <f>E28</f>
        <v>50</v>
      </c>
      <c r="G28" s="92">
        <f>E28</f>
        <v>50</v>
      </c>
      <c r="H28" s="92">
        <f>E28</f>
        <v>50</v>
      </c>
      <c r="K28" s="113"/>
    </row>
    <row r="29" spans="1:11" s="107" customFormat="1" ht="13.5" customHeight="1">
      <c r="A29" s="58">
        <v>2</v>
      </c>
      <c r="B29" s="58"/>
      <c r="C29" s="111" t="s">
        <v>173</v>
      </c>
      <c r="D29" s="109">
        <v>32.857</v>
      </c>
      <c r="E29" s="110"/>
      <c r="F29" s="110"/>
      <c r="G29" s="110"/>
      <c r="H29" s="109">
        <f>D29</f>
        <v>32.857</v>
      </c>
      <c r="K29" s="108"/>
    </row>
    <row r="30" spans="1:8" s="45" customFormat="1" ht="13.5" customHeight="1">
      <c r="A30" s="9">
        <v>3</v>
      </c>
      <c r="B30" s="9"/>
      <c r="C30" s="106" t="s">
        <v>172</v>
      </c>
      <c r="D30" s="93">
        <f>D31+D72+D77+D44</f>
        <v>27672.143</v>
      </c>
      <c r="E30" s="93">
        <f>E31+E72+E77+E44</f>
        <v>5345.5</v>
      </c>
      <c r="F30" s="93">
        <f>F31+F72+F77+F44</f>
        <v>5425.5</v>
      </c>
      <c r="G30" s="93">
        <f>G31+G72+G77+G44</f>
        <v>11306.5</v>
      </c>
      <c r="H30" s="93">
        <f>H31+H72+H77+H44</f>
        <v>5594.643</v>
      </c>
    </row>
    <row r="31" spans="1:8" s="45" customFormat="1" ht="13.5" customHeight="1">
      <c r="A31" s="58"/>
      <c r="B31" s="58"/>
      <c r="C31" s="53" t="s">
        <v>171</v>
      </c>
      <c r="D31" s="93">
        <f>D32+D35+D38+D40</f>
        <v>20882.143</v>
      </c>
      <c r="E31" s="93">
        <f>E32+E35+E38+E40</f>
        <v>3775.5</v>
      </c>
      <c r="F31" s="93">
        <f>F32+F35+F38+F40</f>
        <v>3775.5</v>
      </c>
      <c r="G31" s="93">
        <f>G32+G35+G38+G40</f>
        <v>9476.5</v>
      </c>
      <c r="H31" s="93">
        <f>H32+H35+H38+H40</f>
        <v>3854.643</v>
      </c>
    </row>
    <row r="32" spans="1:8" s="45" customFormat="1" ht="13.5" customHeight="1">
      <c r="A32" s="16">
        <v>6000</v>
      </c>
      <c r="B32" s="16"/>
      <c r="C32" s="54" t="s">
        <v>62</v>
      </c>
      <c r="D32" s="89">
        <f>SUM(D33:D34)</f>
        <v>7611.143</v>
      </c>
      <c r="E32" s="89">
        <f>SUM(E33:E34)</f>
        <v>1902</v>
      </c>
      <c r="F32" s="89">
        <f>SUM(F33:F34)</f>
        <v>1902</v>
      </c>
      <c r="G32" s="89">
        <f>SUM(G33:G34)</f>
        <v>1902</v>
      </c>
      <c r="H32" s="89">
        <f>SUM(H33:H34)</f>
        <v>1905.143</v>
      </c>
    </row>
    <row r="33" spans="1:8" s="45" customFormat="1" ht="13.5" customHeight="1" hidden="1">
      <c r="A33" s="13"/>
      <c r="B33" s="13">
        <v>6001</v>
      </c>
      <c r="C33" s="50" t="s">
        <v>66</v>
      </c>
      <c r="D33" s="46">
        <v>5827</v>
      </c>
      <c r="E33" s="46">
        <v>1456</v>
      </c>
      <c r="F33" s="46">
        <v>1456</v>
      </c>
      <c r="G33" s="46">
        <v>1456</v>
      </c>
      <c r="H33" s="46">
        <f>D33-G33-F33-E33</f>
        <v>1459</v>
      </c>
    </row>
    <row r="34" spans="1:8" s="45" customFormat="1" ht="15" customHeight="1" hidden="1">
      <c r="A34" s="105"/>
      <c r="B34" s="13">
        <v>6003</v>
      </c>
      <c r="C34" s="50" t="s">
        <v>147</v>
      </c>
      <c r="D34" s="46">
        <v>1784.143</v>
      </c>
      <c r="E34" s="46">
        <v>446</v>
      </c>
      <c r="F34" s="46">
        <v>446</v>
      </c>
      <c r="G34" s="46">
        <v>446</v>
      </c>
      <c r="H34" s="46">
        <f>D34-G34-F34-E34</f>
        <v>446.14300000000003</v>
      </c>
    </row>
    <row r="35" spans="1:8" s="45" customFormat="1" ht="13.5" customHeight="1">
      <c r="A35" s="49">
        <v>6100</v>
      </c>
      <c r="B35" s="49"/>
      <c r="C35" s="51" t="s">
        <v>143</v>
      </c>
      <c r="D35" s="89">
        <f>SUM(D36:D37)</f>
        <v>13185</v>
      </c>
      <c r="E35" s="89">
        <f>SUM(E36:E37)</f>
        <v>1852</v>
      </c>
      <c r="F35" s="89">
        <f>SUM(F36:F37)</f>
        <v>1852</v>
      </c>
      <c r="G35" s="89">
        <f>SUM(G36:G37)</f>
        <v>7553</v>
      </c>
      <c r="H35" s="89">
        <f>SUM(H36:H37)</f>
        <v>1928</v>
      </c>
    </row>
    <row r="36" spans="1:8" s="45" customFormat="1" ht="13.5" customHeight="1" hidden="1">
      <c r="A36" s="13"/>
      <c r="B36" s="13">
        <v>6106</v>
      </c>
      <c r="C36" s="50" t="s">
        <v>60</v>
      </c>
      <c r="D36" s="46">
        <v>6975</v>
      </c>
      <c r="E36" s="46">
        <v>300</v>
      </c>
      <c r="F36" s="46">
        <v>300</v>
      </c>
      <c r="G36" s="46">
        <v>6000</v>
      </c>
      <c r="H36" s="46">
        <v>375</v>
      </c>
    </row>
    <row r="37" spans="1:8" s="45" customFormat="1" ht="13.5" customHeight="1" hidden="1">
      <c r="A37" s="13"/>
      <c r="B37" s="13">
        <v>6112</v>
      </c>
      <c r="C37" s="50" t="s">
        <v>170</v>
      </c>
      <c r="D37" s="46">
        <v>6210</v>
      </c>
      <c r="E37" s="46">
        <v>1552</v>
      </c>
      <c r="F37" s="46">
        <v>1552</v>
      </c>
      <c r="G37" s="46">
        <v>1553</v>
      </c>
      <c r="H37" s="46">
        <v>1553</v>
      </c>
    </row>
    <row r="38" spans="1:8" s="45" customFormat="1" ht="13.5" customHeight="1">
      <c r="A38" s="49">
        <v>6200</v>
      </c>
      <c r="B38" s="49"/>
      <c r="C38" s="51" t="s">
        <v>169</v>
      </c>
      <c r="D38" s="47">
        <f>D39</f>
        <v>20</v>
      </c>
      <c r="E38" s="47">
        <f>E39</f>
        <v>5</v>
      </c>
      <c r="F38" s="47">
        <f>F39</f>
        <v>5</v>
      </c>
      <c r="G38" s="47">
        <f>G39</f>
        <v>5</v>
      </c>
      <c r="H38" s="47">
        <f>H39</f>
        <v>5</v>
      </c>
    </row>
    <row r="39" spans="1:8" s="45" customFormat="1" ht="13.5" customHeight="1" hidden="1">
      <c r="A39" s="13"/>
      <c r="B39" s="13">
        <v>6203</v>
      </c>
      <c r="C39" s="50" t="s">
        <v>113</v>
      </c>
      <c r="D39" s="46">
        <v>20</v>
      </c>
      <c r="E39" s="46">
        <v>5</v>
      </c>
      <c r="F39" s="46">
        <v>5</v>
      </c>
      <c r="G39" s="46">
        <v>5</v>
      </c>
      <c r="H39" s="46">
        <v>5</v>
      </c>
    </row>
    <row r="40" spans="1:8" s="45" customFormat="1" ht="13.5" customHeight="1">
      <c r="A40" s="49">
        <v>6250</v>
      </c>
      <c r="B40" s="49"/>
      <c r="C40" s="51" t="s">
        <v>111</v>
      </c>
      <c r="D40" s="47">
        <f>D41+D42+D43</f>
        <v>66</v>
      </c>
      <c r="E40" s="47">
        <f>E41+E42+E43</f>
        <v>16.5</v>
      </c>
      <c r="F40" s="47">
        <f>F41+F42+F43</f>
        <v>16.5</v>
      </c>
      <c r="G40" s="47">
        <f>G41+G42+G43</f>
        <v>16.5</v>
      </c>
      <c r="H40" s="47">
        <f>H41+H42+H43</f>
        <v>16.5</v>
      </c>
    </row>
    <row r="41" spans="1:8" s="45" customFormat="1" ht="13.5" customHeight="1" hidden="1">
      <c r="A41" s="49"/>
      <c r="B41" s="13">
        <v>6253</v>
      </c>
      <c r="C41" s="50" t="s">
        <v>110</v>
      </c>
      <c r="D41" s="46">
        <v>6</v>
      </c>
      <c r="E41" s="46">
        <v>1.5</v>
      </c>
      <c r="F41" s="46">
        <v>1.5</v>
      </c>
      <c r="G41" s="46">
        <v>1.5</v>
      </c>
      <c r="H41" s="46">
        <v>1.5</v>
      </c>
    </row>
    <row r="42" spans="1:8" s="45" customFormat="1" ht="13.5" customHeight="1" hidden="1">
      <c r="A42" s="13"/>
      <c r="B42" s="13">
        <v>6254</v>
      </c>
      <c r="C42" s="50" t="s">
        <v>109</v>
      </c>
      <c r="D42" s="46">
        <v>20</v>
      </c>
      <c r="E42" s="46">
        <v>5</v>
      </c>
      <c r="F42" s="46">
        <v>5</v>
      </c>
      <c r="G42" s="46">
        <v>5</v>
      </c>
      <c r="H42" s="46">
        <v>5</v>
      </c>
    </row>
    <row r="43" spans="1:8" s="45" customFormat="1" ht="13.5" customHeight="1" hidden="1">
      <c r="A43" s="13"/>
      <c r="B43" s="13">
        <v>6257</v>
      </c>
      <c r="C43" s="50" t="s">
        <v>108</v>
      </c>
      <c r="D43" s="46">
        <v>40</v>
      </c>
      <c r="E43" s="46">
        <v>10</v>
      </c>
      <c r="F43" s="46">
        <v>10</v>
      </c>
      <c r="G43" s="46">
        <v>10</v>
      </c>
      <c r="H43" s="46">
        <v>10</v>
      </c>
    </row>
    <row r="44" spans="1:8" s="45" customFormat="1" ht="13.5" customHeight="1">
      <c r="A44" s="10"/>
      <c r="B44" s="10"/>
      <c r="C44" s="53" t="s">
        <v>168</v>
      </c>
      <c r="D44" s="93">
        <f>D45+D47+D51+D57+D64+D61</f>
        <v>5130</v>
      </c>
      <c r="E44" s="93">
        <f>E45+E47+E51+E57+E64+E61</f>
        <v>1270</v>
      </c>
      <c r="F44" s="93">
        <f>F45+F47+F51+F57+F64+F61</f>
        <v>1270</v>
      </c>
      <c r="G44" s="93">
        <f>G45+G47+G51+G57+G64+G61</f>
        <v>1270</v>
      </c>
      <c r="H44" s="93">
        <f>H45+H47+H51+H57+H64+H61</f>
        <v>1320</v>
      </c>
    </row>
    <row r="45" spans="1:8" s="45" customFormat="1" ht="13.5" customHeight="1">
      <c r="A45" s="28">
        <v>6500</v>
      </c>
      <c r="B45" s="28"/>
      <c r="C45" s="104" t="s">
        <v>54</v>
      </c>
      <c r="D45" s="101">
        <f>D46</f>
        <v>280</v>
      </c>
      <c r="E45" s="101">
        <f>E46</f>
        <v>70</v>
      </c>
      <c r="F45" s="101">
        <f>F46</f>
        <v>70</v>
      </c>
      <c r="G45" s="101">
        <f>G46</f>
        <v>70</v>
      </c>
      <c r="H45" s="101">
        <f>H46</f>
        <v>70</v>
      </c>
    </row>
    <row r="46" spans="1:8" s="45" customFormat="1" ht="13.5" customHeight="1" hidden="1">
      <c r="A46" s="13"/>
      <c r="B46" s="13">
        <v>6501</v>
      </c>
      <c r="C46" s="50" t="s">
        <v>53</v>
      </c>
      <c r="D46" s="46">
        <v>280</v>
      </c>
      <c r="E46" s="46">
        <f>D46/4</f>
        <v>70</v>
      </c>
      <c r="F46" s="46">
        <v>70</v>
      </c>
      <c r="G46" s="46">
        <v>70</v>
      </c>
      <c r="H46" s="46">
        <v>70</v>
      </c>
    </row>
    <row r="47" spans="1:8" s="45" customFormat="1" ht="13.5" customHeight="1">
      <c r="A47" s="49">
        <v>6550</v>
      </c>
      <c r="B47" s="49"/>
      <c r="C47" s="51" t="s">
        <v>50</v>
      </c>
      <c r="D47" s="89">
        <f>SUM(D49:D50)</f>
        <v>200</v>
      </c>
      <c r="E47" s="89">
        <f>SUM(E49:E50)</f>
        <v>50</v>
      </c>
      <c r="F47" s="89">
        <f>SUM(F49:F50)</f>
        <v>50</v>
      </c>
      <c r="G47" s="89">
        <f>SUM(G49:G50)</f>
        <v>50</v>
      </c>
      <c r="H47" s="89">
        <f>SUM(H49:H50)</f>
        <v>50</v>
      </c>
    </row>
    <row r="48" spans="1:8" s="45" customFormat="1" ht="13.5" customHeight="1" hidden="1">
      <c r="A48" s="49"/>
      <c r="B48" s="13">
        <v>6551</v>
      </c>
      <c r="C48" s="50" t="s">
        <v>49</v>
      </c>
      <c r="D48" s="103">
        <v>150</v>
      </c>
      <c r="E48" s="103">
        <v>35</v>
      </c>
      <c r="F48" s="103">
        <v>35</v>
      </c>
      <c r="G48" s="103">
        <v>35</v>
      </c>
      <c r="H48" s="103">
        <v>45</v>
      </c>
    </row>
    <row r="49" spans="1:8" s="45" customFormat="1" ht="13.5" customHeight="1" hidden="1">
      <c r="A49" s="13"/>
      <c r="B49" s="13">
        <v>6552</v>
      </c>
      <c r="C49" s="50" t="s">
        <v>48</v>
      </c>
      <c r="D49" s="46">
        <v>100</v>
      </c>
      <c r="E49" s="46">
        <v>25</v>
      </c>
      <c r="F49" s="46">
        <v>25</v>
      </c>
      <c r="G49" s="46">
        <v>25</v>
      </c>
      <c r="H49" s="46">
        <v>25</v>
      </c>
    </row>
    <row r="50" spans="1:8" s="45" customFormat="1" ht="13.5" customHeight="1" hidden="1">
      <c r="A50" s="13"/>
      <c r="B50" s="13">
        <v>6553</v>
      </c>
      <c r="C50" s="50" t="s">
        <v>93</v>
      </c>
      <c r="D50" s="46">
        <v>100</v>
      </c>
      <c r="E50" s="46">
        <v>25</v>
      </c>
      <c r="F50" s="46">
        <v>25</v>
      </c>
      <c r="G50" s="46">
        <v>25</v>
      </c>
      <c r="H50" s="46">
        <v>25</v>
      </c>
    </row>
    <row r="51" spans="1:8" s="45" customFormat="1" ht="13.5" customHeight="1">
      <c r="A51" s="49">
        <v>6600</v>
      </c>
      <c r="B51" s="49"/>
      <c r="C51" s="51" t="s">
        <v>167</v>
      </c>
      <c r="D51" s="89">
        <f>SUM(D52:D56)</f>
        <v>200</v>
      </c>
      <c r="E51" s="89">
        <f>SUM(E52:E56)</f>
        <v>50</v>
      </c>
      <c r="F51" s="89">
        <f>SUM(F52:F56)</f>
        <v>50</v>
      </c>
      <c r="G51" s="89">
        <f>SUM(G52:G56)</f>
        <v>50</v>
      </c>
      <c r="H51" s="89">
        <f>SUM(H52:H56)</f>
        <v>50</v>
      </c>
    </row>
    <row r="52" spans="1:8" s="45" customFormat="1" ht="13.5" customHeight="1" hidden="1">
      <c r="A52" s="13"/>
      <c r="B52" s="13">
        <v>6601</v>
      </c>
      <c r="C52" s="50" t="s">
        <v>46</v>
      </c>
      <c r="D52" s="46">
        <v>10</v>
      </c>
      <c r="E52" s="46">
        <v>2.5</v>
      </c>
      <c r="F52" s="46">
        <v>2.5</v>
      </c>
      <c r="G52" s="46">
        <v>2.5</v>
      </c>
      <c r="H52" s="46">
        <v>2.5</v>
      </c>
    </row>
    <row r="53" spans="1:8" s="45" customFormat="1" ht="13.5" customHeight="1" hidden="1">
      <c r="A53" s="13"/>
      <c r="B53" s="13">
        <v>6603</v>
      </c>
      <c r="C53" s="50" t="s">
        <v>92</v>
      </c>
      <c r="D53" s="46">
        <v>60</v>
      </c>
      <c r="E53" s="46">
        <v>15</v>
      </c>
      <c r="F53" s="46">
        <v>15</v>
      </c>
      <c r="G53" s="46">
        <v>15</v>
      </c>
      <c r="H53" s="46">
        <v>15</v>
      </c>
    </row>
    <row r="54" spans="1:8" s="45" customFormat="1" ht="13.5" customHeight="1" hidden="1">
      <c r="A54" s="13"/>
      <c r="B54" s="13">
        <v>6606</v>
      </c>
      <c r="C54" s="50" t="s">
        <v>45</v>
      </c>
      <c r="D54" s="46">
        <v>40</v>
      </c>
      <c r="E54" s="46">
        <v>10</v>
      </c>
      <c r="F54" s="46">
        <v>10</v>
      </c>
      <c r="G54" s="46">
        <v>10</v>
      </c>
      <c r="H54" s="46">
        <v>10</v>
      </c>
    </row>
    <row r="55" spans="1:8" s="45" customFormat="1" ht="13.5" customHeight="1" hidden="1">
      <c r="A55" s="13"/>
      <c r="B55" s="13">
        <v>6617</v>
      </c>
      <c r="C55" s="50" t="s">
        <v>166</v>
      </c>
      <c r="D55" s="46">
        <v>10</v>
      </c>
      <c r="E55" s="46">
        <v>2.5</v>
      </c>
      <c r="F55" s="46">
        <v>2.5</v>
      </c>
      <c r="G55" s="46">
        <v>2.5</v>
      </c>
      <c r="H55" s="46">
        <v>2.5</v>
      </c>
    </row>
    <row r="56" spans="1:8" s="45" customFormat="1" ht="13.5" customHeight="1" hidden="1">
      <c r="A56" s="13"/>
      <c r="B56" s="13">
        <v>6618</v>
      </c>
      <c r="C56" s="50" t="s">
        <v>165</v>
      </c>
      <c r="D56" s="46">
        <v>80</v>
      </c>
      <c r="E56" s="46">
        <v>20</v>
      </c>
      <c r="F56" s="46">
        <v>20</v>
      </c>
      <c r="G56" s="46">
        <v>20</v>
      </c>
      <c r="H56" s="46">
        <v>20</v>
      </c>
    </row>
    <row r="57" spans="1:8" s="45" customFormat="1" ht="13.5" customHeight="1">
      <c r="A57" s="49">
        <v>6700</v>
      </c>
      <c r="B57" s="49"/>
      <c r="C57" s="48" t="s">
        <v>41</v>
      </c>
      <c r="D57" s="89">
        <f>SUM(D58:D60)</f>
        <v>300</v>
      </c>
      <c r="E57" s="89">
        <f>SUM(E58:E60)</f>
        <v>70</v>
      </c>
      <c r="F57" s="89">
        <f>SUM(F58:F60)</f>
        <v>70</v>
      </c>
      <c r="G57" s="89">
        <f>SUM(G58:G60)</f>
        <v>70</v>
      </c>
      <c r="H57" s="89">
        <f>SUM(H58:H60)</f>
        <v>90</v>
      </c>
    </row>
    <row r="58" spans="1:8" s="45" customFormat="1" ht="13.5" customHeight="1" hidden="1">
      <c r="A58" s="13"/>
      <c r="B58" s="13">
        <v>6701</v>
      </c>
      <c r="C58" s="12" t="s">
        <v>35</v>
      </c>
      <c r="D58" s="46">
        <v>50</v>
      </c>
      <c r="E58" s="46">
        <v>10</v>
      </c>
      <c r="F58" s="46">
        <v>10</v>
      </c>
      <c r="G58" s="46">
        <v>10</v>
      </c>
      <c r="H58" s="46">
        <v>20</v>
      </c>
    </row>
    <row r="59" spans="1:8" s="45" customFormat="1" ht="13.5" customHeight="1" hidden="1">
      <c r="A59" s="13"/>
      <c r="B59" s="13">
        <v>6702</v>
      </c>
      <c r="C59" s="12" t="s">
        <v>40</v>
      </c>
      <c r="D59" s="46">
        <v>100</v>
      </c>
      <c r="E59" s="46">
        <v>25</v>
      </c>
      <c r="F59" s="46">
        <v>25</v>
      </c>
      <c r="G59" s="46">
        <v>25</v>
      </c>
      <c r="H59" s="46">
        <v>25</v>
      </c>
    </row>
    <row r="60" spans="1:8" s="45" customFormat="1" ht="13.5" customHeight="1" hidden="1">
      <c r="A60" s="21"/>
      <c r="B60" s="21">
        <v>6703</v>
      </c>
      <c r="C60" s="102" t="s">
        <v>39</v>
      </c>
      <c r="D60" s="64">
        <v>150</v>
      </c>
      <c r="E60" s="64">
        <v>35</v>
      </c>
      <c r="F60" s="64">
        <v>35</v>
      </c>
      <c r="G60" s="64">
        <v>35</v>
      </c>
      <c r="H60" s="64">
        <v>45</v>
      </c>
    </row>
    <row r="61" spans="1:8" s="45" customFormat="1" ht="13.5" customHeight="1">
      <c r="A61" s="28">
        <v>6750</v>
      </c>
      <c r="B61" s="28"/>
      <c r="C61" s="27" t="s">
        <v>38</v>
      </c>
      <c r="D61" s="101">
        <f>SUM(D62:D63)</f>
        <v>100</v>
      </c>
      <c r="E61" s="101">
        <f>SUM(E62:E63)</f>
        <v>20</v>
      </c>
      <c r="F61" s="101">
        <f>SUM(F62:F63)</f>
        <v>20</v>
      </c>
      <c r="G61" s="101">
        <f>SUM(G62:G63)</f>
        <v>20</v>
      </c>
      <c r="H61" s="101">
        <f>SUM(H62:H63)</f>
        <v>40</v>
      </c>
    </row>
    <row r="62" spans="1:8" s="45" customFormat="1" ht="13.5" customHeight="1" hidden="1">
      <c r="A62" s="13"/>
      <c r="B62" s="13">
        <v>6751</v>
      </c>
      <c r="C62" s="12" t="s">
        <v>37</v>
      </c>
      <c r="D62" s="46">
        <v>50</v>
      </c>
      <c r="E62" s="46">
        <v>10</v>
      </c>
      <c r="F62" s="46">
        <v>10</v>
      </c>
      <c r="G62" s="46">
        <v>10</v>
      </c>
      <c r="H62" s="46">
        <v>20</v>
      </c>
    </row>
    <row r="63" spans="1:8" s="45" customFormat="1" ht="13.5" customHeight="1" hidden="1">
      <c r="A63" s="13"/>
      <c r="B63" s="13">
        <v>6757</v>
      </c>
      <c r="C63" s="12" t="s">
        <v>85</v>
      </c>
      <c r="D63" s="46">
        <v>50</v>
      </c>
      <c r="E63" s="46">
        <v>10</v>
      </c>
      <c r="F63" s="46">
        <v>10</v>
      </c>
      <c r="G63" s="46">
        <v>10</v>
      </c>
      <c r="H63" s="46">
        <v>20</v>
      </c>
    </row>
    <row r="64" spans="1:8" s="45" customFormat="1" ht="13.5" customHeight="1">
      <c r="A64" s="49">
        <v>7000</v>
      </c>
      <c r="B64" s="49"/>
      <c r="C64" s="48" t="s">
        <v>21</v>
      </c>
      <c r="D64" s="89">
        <f>SUM(D65:D71)</f>
        <v>4050</v>
      </c>
      <c r="E64" s="89">
        <f>SUM(E65:E71)</f>
        <v>1010</v>
      </c>
      <c r="F64" s="89">
        <f>SUM(F65:F71)</f>
        <v>1010</v>
      </c>
      <c r="G64" s="89">
        <f>SUM(G65:G71)</f>
        <v>1010</v>
      </c>
      <c r="H64" s="89">
        <f>SUM(H65:H71)</f>
        <v>1020</v>
      </c>
    </row>
    <row r="65" spans="1:8" s="45" customFormat="1" ht="13.5" customHeight="1" hidden="1">
      <c r="A65" s="13"/>
      <c r="B65" s="13">
        <v>7001</v>
      </c>
      <c r="C65" s="12" t="s">
        <v>20</v>
      </c>
      <c r="D65" s="46">
        <v>200</v>
      </c>
      <c r="E65" s="46">
        <v>50</v>
      </c>
      <c r="F65" s="46">
        <v>50</v>
      </c>
      <c r="G65" s="46">
        <v>50</v>
      </c>
      <c r="H65" s="46">
        <v>50</v>
      </c>
    </row>
    <row r="66" spans="1:8" s="45" customFormat="1" ht="13.5" customHeight="1" hidden="1">
      <c r="A66" s="13"/>
      <c r="B66" s="13">
        <v>7002</v>
      </c>
      <c r="C66" s="12" t="s">
        <v>83</v>
      </c>
      <c r="D66" s="46">
        <v>100</v>
      </c>
      <c r="E66" s="46">
        <v>25</v>
      </c>
      <c r="F66" s="46">
        <v>25</v>
      </c>
      <c r="G66" s="46">
        <v>25</v>
      </c>
      <c r="H66" s="46">
        <v>25</v>
      </c>
    </row>
    <row r="67" spans="1:8" s="45" customFormat="1" ht="13.5" customHeight="1" hidden="1">
      <c r="A67" s="13"/>
      <c r="B67" s="13">
        <v>7003</v>
      </c>
      <c r="C67" s="12" t="s">
        <v>19</v>
      </c>
      <c r="D67" s="46">
        <v>300</v>
      </c>
      <c r="E67" s="46">
        <v>75</v>
      </c>
      <c r="F67" s="46">
        <v>75</v>
      </c>
      <c r="G67" s="46">
        <v>75</v>
      </c>
      <c r="H67" s="46">
        <v>75</v>
      </c>
    </row>
    <row r="68" spans="1:8" s="45" customFormat="1" ht="13.5" customHeight="1" hidden="1">
      <c r="A68" s="13"/>
      <c r="B68" s="13">
        <v>7006</v>
      </c>
      <c r="C68" s="12" t="s">
        <v>17</v>
      </c>
      <c r="D68" s="46">
        <v>100</v>
      </c>
      <c r="E68" s="46">
        <v>25</v>
      </c>
      <c r="F68" s="46">
        <v>25</v>
      </c>
      <c r="G68" s="46">
        <v>25</v>
      </c>
      <c r="H68" s="46">
        <v>25</v>
      </c>
    </row>
    <row r="69" spans="1:8" s="45" customFormat="1" ht="13.5" customHeight="1" hidden="1">
      <c r="A69" s="13"/>
      <c r="B69" s="13">
        <v>7012</v>
      </c>
      <c r="C69" s="100" t="s">
        <v>164</v>
      </c>
      <c r="D69" s="46">
        <v>150</v>
      </c>
      <c r="E69" s="46">
        <v>35</v>
      </c>
      <c r="F69" s="46">
        <v>35</v>
      </c>
      <c r="G69" s="46">
        <v>35</v>
      </c>
      <c r="H69" s="46">
        <v>45</v>
      </c>
    </row>
    <row r="70" spans="1:8" s="45" customFormat="1" ht="13.5" customHeight="1" hidden="1">
      <c r="A70" s="13"/>
      <c r="B70" s="13">
        <v>7017</v>
      </c>
      <c r="C70" s="12" t="s">
        <v>80</v>
      </c>
      <c r="D70" s="46">
        <v>200</v>
      </c>
      <c r="E70" s="46">
        <v>50</v>
      </c>
      <c r="F70" s="46">
        <v>50</v>
      </c>
      <c r="G70" s="46">
        <v>50</v>
      </c>
      <c r="H70" s="46">
        <v>50</v>
      </c>
    </row>
    <row r="71" spans="1:8" s="45" customFormat="1" ht="13.5" customHeight="1" hidden="1">
      <c r="A71" s="13"/>
      <c r="B71" s="13">
        <v>7049</v>
      </c>
      <c r="C71" s="12" t="s">
        <v>163</v>
      </c>
      <c r="D71" s="46">
        <v>3000</v>
      </c>
      <c r="E71" s="46">
        <v>750</v>
      </c>
      <c r="F71" s="46">
        <v>750</v>
      </c>
      <c r="G71" s="46">
        <v>750</v>
      </c>
      <c r="H71" s="46">
        <v>750</v>
      </c>
    </row>
    <row r="72" spans="1:8" s="45" customFormat="1" ht="13.5" customHeight="1">
      <c r="A72" s="10"/>
      <c r="B72" s="10"/>
      <c r="C72" s="8" t="s">
        <v>162</v>
      </c>
      <c r="D72" s="93">
        <f>D73</f>
        <v>480</v>
      </c>
      <c r="E72" s="93">
        <f>E73</f>
        <v>110</v>
      </c>
      <c r="F72" s="93">
        <f>F73</f>
        <v>110</v>
      </c>
      <c r="G72" s="93">
        <f>G73</f>
        <v>110</v>
      </c>
      <c r="H72" s="93">
        <f>H73</f>
        <v>150</v>
      </c>
    </row>
    <row r="73" spans="1:8" s="45" customFormat="1" ht="13.5" customHeight="1">
      <c r="A73" s="16">
        <v>7750</v>
      </c>
      <c r="B73" s="16"/>
      <c r="C73" s="15" t="s">
        <v>75</v>
      </c>
      <c r="D73" s="92">
        <f>SUM(D74:D76)</f>
        <v>480</v>
      </c>
      <c r="E73" s="92">
        <f>SUM(E74:E76)</f>
        <v>110</v>
      </c>
      <c r="F73" s="92">
        <f>SUM(F74:F76)</f>
        <v>110</v>
      </c>
      <c r="G73" s="92">
        <f>SUM(G74:G76)</f>
        <v>110</v>
      </c>
      <c r="H73" s="92">
        <f>SUM(H74:H76)</f>
        <v>150</v>
      </c>
    </row>
    <row r="74" spans="1:8" s="45" customFormat="1" ht="13.5" customHeight="1" hidden="1">
      <c r="A74" s="13"/>
      <c r="B74" s="13">
        <v>7752</v>
      </c>
      <c r="C74" s="12" t="s">
        <v>74</v>
      </c>
      <c r="D74" s="46">
        <v>240</v>
      </c>
      <c r="E74" s="46">
        <v>60</v>
      </c>
      <c r="F74" s="46">
        <v>60</v>
      </c>
      <c r="G74" s="46">
        <v>60</v>
      </c>
      <c r="H74" s="46">
        <v>60</v>
      </c>
    </row>
    <row r="75" spans="1:8" s="45" customFormat="1" ht="13.5" customHeight="1" hidden="1">
      <c r="A75" s="13"/>
      <c r="B75" s="13">
        <v>7756</v>
      </c>
      <c r="C75" s="12" t="s">
        <v>161</v>
      </c>
      <c r="D75" s="46">
        <v>40</v>
      </c>
      <c r="E75" s="46">
        <v>10</v>
      </c>
      <c r="F75" s="46">
        <v>10</v>
      </c>
      <c r="G75" s="46">
        <v>10</v>
      </c>
      <c r="H75" s="46">
        <v>10</v>
      </c>
    </row>
    <row r="76" spans="1:8" s="45" customFormat="1" ht="13.5" customHeight="1" hidden="1">
      <c r="A76" s="49"/>
      <c r="B76" s="13">
        <v>7761</v>
      </c>
      <c r="C76" s="12" t="s">
        <v>71</v>
      </c>
      <c r="D76" s="46">
        <v>200</v>
      </c>
      <c r="E76" s="46">
        <v>40</v>
      </c>
      <c r="F76" s="46">
        <v>40</v>
      </c>
      <c r="G76" s="46">
        <v>40</v>
      </c>
      <c r="H76" s="46">
        <v>80</v>
      </c>
    </row>
    <row r="77" spans="1:8" s="45" customFormat="1" ht="13.5" customHeight="1">
      <c r="A77" s="9"/>
      <c r="B77" s="9"/>
      <c r="C77" s="8" t="s">
        <v>160</v>
      </c>
      <c r="D77" s="73">
        <f>D78+D84</f>
        <v>1180</v>
      </c>
      <c r="E77" s="73">
        <f>E78+E84</f>
        <v>190</v>
      </c>
      <c r="F77" s="73">
        <f>F78+F84</f>
        <v>270</v>
      </c>
      <c r="G77" s="73">
        <f>G78+G84</f>
        <v>450</v>
      </c>
      <c r="H77" s="73">
        <f>H78+H84</f>
        <v>270</v>
      </c>
    </row>
    <row r="78" spans="1:11" s="45" customFormat="1" ht="13.5" customHeight="1">
      <c r="A78" s="49">
        <v>6900</v>
      </c>
      <c r="B78" s="49"/>
      <c r="C78" s="48" t="s">
        <v>29</v>
      </c>
      <c r="D78" s="92">
        <f>SUM(D79:D83)</f>
        <v>480</v>
      </c>
      <c r="E78" s="92">
        <f>SUM(E79:E83)</f>
        <v>45</v>
      </c>
      <c r="F78" s="92">
        <f>SUM(F79:F83)</f>
        <v>125</v>
      </c>
      <c r="G78" s="92">
        <f>SUM(G79:G83)</f>
        <v>205</v>
      </c>
      <c r="H78" s="92">
        <f>SUM(H79:H83)</f>
        <v>105</v>
      </c>
      <c r="K78" s="91"/>
    </row>
    <row r="79" spans="1:11" s="45" customFormat="1" ht="13.5" customHeight="1" hidden="1">
      <c r="A79" s="13"/>
      <c r="B79" s="13">
        <v>6902</v>
      </c>
      <c r="C79" s="12" t="s">
        <v>28</v>
      </c>
      <c r="D79" s="46">
        <v>40</v>
      </c>
      <c r="E79" s="46">
        <v>10</v>
      </c>
      <c r="F79" s="46">
        <v>10</v>
      </c>
      <c r="G79" s="46">
        <v>10</v>
      </c>
      <c r="H79" s="46">
        <v>10</v>
      </c>
      <c r="K79" s="91"/>
    </row>
    <row r="80" spans="1:11" s="45" customFormat="1" ht="13.5" customHeight="1" hidden="1">
      <c r="A80" s="13"/>
      <c r="B80" s="13">
        <v>6907</v>
      </c>
      <c r="C80" s="12" t="s">
        <v>26</v>
      </c>
      <c r="D80" s="46">
        <v>260</v>
      </c>
      <c r="E80" s="46"/>
      <c r="F80" s="46">
        <v>80</v>
      </c>
      <c r="G80" s="46">
        <v>140</v>
      </c>
      <c r="H80" s="46">
        <v>40</v>
      </c>
      <c r="K80" s="91"/>
    </row>
    <row r="81" spans="1:11" s="45" customFormat="1" ht="13.5" customHeight="1" hidden="1">
      <c r="A81" s="13"/>
      <c r="B81" s="13">
        <v>6918</v>
      </c>
      <c r="C81" s="12" t="s">
        <v>159</v>
      </c>
      <c r="D81" s="46">
        <v>20</v>
      </c>
      <c r="E81" s="46">
        <v>5</v>
      </c>
      <c r="F81" s="46">
        <v>5</v>
      </c>
      <c r="G81" s="46">
        <v>5</v>
      </c>
      <c r="H81" s="46">
        <v>5</v>
      </c>
      <c r="K81" s="91"/>
    </row>
    <row r="82" spans="1:11" s="45" customFormat="1" ht="13.5" customHeight="1" hidden="1">
      <c r="A82" s="13"/>
      <c r="B82" s="13">
        <v>6921</v>
      </c>
      <c r="C82" s="12" t="s">
        <v>158</v>
      </c>
      <c r="D82" s="46">
        <v>40</v>
      </c>
      <c r="E82" s="46"/>
      <c r="F82" s="46"/>
      <c r="G82" s="46">
        <v>20</v>
      </c>
      <c r="H82" s="46">
        <v>20</v>
      </c>
      <c r="K82" s="91"/>
    </row>
    <row r="83" spans="1:11" s="45" customFormat="1" ht="13.5" customHeight="1" hidden="1">
      <c r="A83" s="13"/>
      <c r="B83" s="13">
        <v>6949</v>
      </c>
      <c r="C83" s="12" t="s">
        <v>157</v>
      </c>
      <c r="D83" s="46">
        <v>120</v>
      </c>
      <c r="E83" s="46">
        <v>30</v>
      </c>
      <c r="F83" s="46">
        <v>30</v>
      </c>
      <c r="G83" s="46">
        <v>30</v>
      </c>
      <c r="H83" s="46">
        <v>30</v>
      </c>
      <c r="K83" s="91"/>
    </row>
    <row r="84" spans="1:11" s="45" customFormat="1" ht="13.5" customHeight="1">
      <c r="A84" s="16">
        <v>9050</v>
      </c>
      <c r="B84" s="16"/>
      <c r="C84" s="15" t="s">
        <v>9</v>
      </c>
      <c r="D84" s="92">
        <f>SUM(D85:D87)</f>
        <v>700</v>
      </c>
      <c r="E84" s="92">
        <f>SUM(E85:E87)</f>
        <v>145</v>
      </c>
      <c r="F84" s="92">
        <f>SUM(F85:F87)</f>
        <v>145</v>
      </c>
      <c r="G84" s="92">
        <f>SUM(G85:G87)</f>
        <v>245</v>
      </c>
      <c r="H84" s="92">
        <f>SUM(H85:H87)</f>
        <v>165</v>
      </c>
      <c r="K84" s="91"/>
    </row>
    <row r="85" spans="1:11" s="45" customFormat="1" ht="13.5" customHeight="1" hidden="1">
      <c r="A85" s="13"/>
      <c r="B85" s="13">
        <v>9055</v>
      </c>
      <c r="C85" s="12" t="s">
        <v>77</v>
      </c>
      <c r="D85" s="46">
        <v>100</v>
      </c>
      <c r="E85" s="46">
        <v>20</v>
      </c>
      <c r="F85" s="46">
        <v>20</v>
      </c>
      <c r="G85" s="46">
        <v>20</v>
      </c>
      <c r="H85" s="46">
        <v>40</v>
      </c>
      <c r="K85" s="91"/>
    </row>
    <row r="86" spans="1:11" s="45" customFormat="1" ht="13.5" customHeight="1" hidden="1">
      <c r="A86" s="13"/>
      <c r="B86" s="13">
        <v>9056</v>
      </c>
      <c r="C86" s="12" t="s">
        <v>156</v>
      </c>
      <c r="D86" s="46">
        <v>100</v>
      </c>
      <c r="E86" s="46"/>
      <c r="F86" s="46"/>
      <c r="G86" s="46">
        <v>100</v>
      </c>
      <c r="H86" s="46"/>
      <c r="K86" s="91"/>
    </row>
    <row r="87" spans="1:11" s="45" customFormat="1" ht="13.5" customHeight="1" hidden="1">
      <c r="A87" s="13"/>
      <c r="B87" s="13">
        <v>9062</v>
      </c>
      <c r="C87" s="12" t="s">
        <v>8</v>
      </c>
      <c r="D87" s="46">
        <v>500</v>
      </c>
      <c r="E87" s="46">
        <v>125</v>
      </c>
      <c r="F87" s="46">
        <v>125</v>
      </c>
      <c r="G87" s="46">
        <v>125</v>
      </c>
      <c r="H87" s="46">
        <v>125</v>
      </c>
      <c r="K87" s="91"/>
    </row>
    <row r="88" spans="1:11" s="45" customFormat="1" ht="13.5" customHeight="1">
      <c r="A88" s="99" t="s">
        <v>155</v>
      </c>
      <c r="B88" s="98"/>
      <c r="C88" s="97" t="s">
        <v>154</v>
      </c>
      <c r="D88" s="59">
        <f>D89+D236</f>
        <v>96604.00000000001</v>
      </c>
      <c r="E88" s="59">
        <f>E89+E236</f>
        <v>22864.235</v>
      </c>
      <c r="F88" s="59">
        <f>F89+F236</f>
        <v>24316.235</v>
      </c>
      <c r="G88" s="59">
        <f>G89+G236</f>
        <v>26273.735</v>
      </c>
      <c r="H88" s="59">
        <f>H89+H236</f>
        <v>23149.795</v>
      </c>
      <c r="K88" s="91"/>
    </row>
    <row r="89" spans="1:11" s="45" customFormat="1" ht="13.5" customHeight="1">
      <c r="A89" s="99">
        <v>1</v>
      </c>
      <c r="B89" s="98"/>
      <c r="C89" s="97" t="s">
        <v>153</v>
      </c>
      <c r="D89" s="59">
        <f>D90+D233</f>
        <v>88521.00000000001</v>
      </c>
      <c r="E89" s="59">
        <f>E90+E233</f>
        <v>20875.735</v>
      </c>
      <c r="F89" s="59">
        <f>F90+F233</f>
        <v>22335.735</v>
      </c>
      <c r="G89" s="59">
        <f>G90+G233</f>
        <v>24198.235</v>
      </c>
      <c r="H89" s="59">
        <f>H90+H233</f>
        <v>21111.295</v>
      </c>
      <c r="K89" s="91"/>
    </row>
    <row r="90" spans="1:11" s="45" customFormat="1" ht="13.5" customHeight="1">
      <c r="A90" s="96">
        <v>1.1</v>
      </c>
      <c r="B90" s="95"/>
      <c r="C90" s="94" t="s">
        <v>152</v>
      </c>
      <c r="D90" s="59">
        <f>D91+D152+D208+D223</f>
        <v>88261.00000000001</v>
      </c>
      <c r="E90" s="59">
        <f>E91+E152+E208+E223</f>
        <v>20810.735</v>
      </c>
      <c r="F90" s="59">
        <f>F91+F152+F208+F223</f>
        <v>22270.735</v>
      </c>
      <c r="G90" s="59">
        <f>G91+G152+G208+G223</f>
        <v>24133.235</v>
      </c>
      <c r="H90" s="59">
        <f>H91+H152+H208+H223</f>
        <v>21046.295</v>
      </c>
      <c r="K90" s="91"/>
    </row>
    <row r="91" spans="1:11" s="45" customFormat="1" ht="13.5" customHeight="1">
      <c r="A91" s="10"/>
      <c r="B91" s="58"/>
      <c r="C91" s="53" t="s">
        <v>537</v>
      </c>
      <c r="D91" s="93">
        <f>D92+D100+D102+D130+D134+D138+D143+D148</f>
        <v>62711.22400000001</v>
      </c>
      <c r="E91" s="93">
        <f>E92+E100+E102+E130+E134+E138+E143+E148</f>
        <v>14840.235</v>
      </c>
      <c r="F91" s="93">
        <f>F92+F100+F102+F130+F134+F138+F143+F148</f>
        <v>14840.235</v>
      </c>
      <c r="G91" s="93">
        <f>G92+G100+G102+G130+G134+G138+G143+G148</f>
        <v>18093.235</v>
      </c>
      <c r="H91" s="93">
        <f>H92+H100+H102+H130+H134+H138+H143+H148</f>
        <v>14937.519</v>
      </c>
      <c r="K91" s="91"/>
    </row>
    <row r="92" spans="1:11" s="45" customFormat="1" ht="13.5" customHeight="1">
      <c r="A92" s="16">
        <v>6000</v>
      </c>
      <c r="B92" s="16"/>
      <c r="C92" s="54" t="s">
        <v>62</v>
      </c>
      <c r="D92" s="92">
        <f>D93+D98</f>
        <v>27011.628</v>
      </c>
      <c r="E92" s="92">
        <f>E93+E98</f>
        <v>6752</v>
      </c>
      <c r="F92" s="92">
        <f>F93+F98</f>
        <v>6752</v>
      </c>
      <c r="G92" s="92">
        <f>G93+G98</f>
        <v>6752</v>
      </c>
      <c r="H92" s="92">
        <f>H93+H98</f>
        <v>6755.628</v>
      </c>
      <c r="K92" s="91"/>
    </row>
    <row r="93" spans="1:11" s="45" customFormat="1" ht="12.75" customHeight="1" hidden="1">
      <c r="A93" s="13"/>
      <c r="B93" s="13">
        <v>6001</v>
      </c>
      <c r="C93" s="50" t="s">
        <v>66</v>
      </c>
      <c r="D93" s="46">
        <v>22109.346</v>
      </c>
      <c r="E93" s="46">
        <v>5527</v>
      </c>
      <c r="F93" s="46">
        <v>5527</v>
      </c>
      <c r="G93" s="46">
        <v>5527</v>
      </c>
      <c r="H93" s="46">
        <v>5528.346</v>
      </c>
      <c r="K93" s="91"/>
    </row>
    <row r="94" spans="1:11" s="45" customFormat="1" ht="15" customHeight="1" hidden="1">
      <c r="A94" s="13"/>
      <c r="B94" s="13"/>
      <c r="C94" s="381" t="s">
        <v>151</v>
      </c>
      <c r="D94" s="382"/>
      <c r="E94" s="382"/>
      <c r="F94" s="382"/>
      <c r="G94" s="382"/>
      <c r="H94" s="383"/>
      <c r="K94" s="91"/>
    </row>
    <row r="95" spans="1:11" s="45" customFormat="1" ht="15" customHeight="1" hidden="1">
      <c r="A95" s="13"/>
      <c r="B95" s="13"/>
      <c r="C95" s="381" t="s">
        <v>150</v>
      </c>
      <c r="D95" s="382"/>
      <c r="E95" s="382"/>
      <c r="F95" s="382"/>
      <c r="G95" s="382"/>
      <c r="H95" s="383"/>
      <c r="K95" s="91"/>
    </row>
    <row r="96" spans="1:11" s="45" customFormat="1" ht="15" customHeight="1" hidden="1">
      <c r="A96" s="13"/>
      <c r="B96" s="13"/>
      <c r="C96" s="381" t="s">
        <v>149</v>
      </c>
      <c r="D96" s="382"/>
      <c r="E96" s="382"/>
      <c r="F96" s="382"/>
      <c r="G96" s="382"/>
      <c r="H96" s="383"/>
      <c r="K96" s="91"/>
    </row>
    <row r="97" spans="1:11" s="45" customFormat="1" ht="15" hidden="1">
      <c r="A97" s="13"/>
      <c r="B97" s="13"/>
      <c r="C97" s="381" t="s">
        <v>148</v>
      </c>
      <c r="D97" s="382"/>
      <c r="E97" s="382"/>
      <c r="F97" s="382"/>
      <c r="G97" s="382"/>
      <c r="H97" s="383"/>
      <c r="K97" s="91"/>
    </row>
    <row r="98" spans="1:11" s="45" customFormat="1" ht="13.5" customHeight="1" hidden="1">
      <c r="A98" s="13"/>
      <c r="B98" s="13">
        <v>6003</v>
      </c>
      <c r="C98" s="50" t="s">
        <v>147</v>
      </c>
      <c r="D98" s="46">
        <v>4902.282</v>
      </c>
      <c r="E98" s="46">
        <v>1225</v>
      </c>
      <c r="F98" s="46">
        <v>1225</v>
      </c>
      <c r="G98" s="46">
        <v>1225</v>
      </c>
      <c r="H98" s="46">
        <f>D98-G98-F98-E98</f>
        <v>1227.2820000000002</v>
      </c>
      <c r="K98" s="91"/>
    </row>
    <row r="99" spans="1:11" s="45" customFormat="1" ht="13.5" customHeight="1" hidden="1">
      <c r="A99" s="13"/>
      <c r="B99" s="13"/>
      <c r="C99" s="381" t="s">
        <v>146</v>
      </c>
      <c r="D99" s="382"/>
      <c r="E99" s="382"/>
      <c r="F99" s="382"/>
      <c r="G99" s="382"/>
      <c r="H99" s="383"/>
      <c r="K99" s="91"/>
    </row>
    <row r="100" spans="1:12" s="45" customFormat="1" ht="13.5" customHeight="1">
      <c r="A100" s="49">
        <v>6050</v>
      </c>
      <c r="B100" s="49"/>
      <c r="C100" s="51" t="s">
        <v>145</v>
      </c>
      <c r="D100" s="92">
        <f>SUM(D101)</f>
        <v>100</v>
      </c>
      <c r="E100" s="92">
        <f>SUM(E101)</f>
        <v>25</v>
      </c>
      <c r="F100" s="92">
        <f>SUM(F101)</f>
        <v>25</v>
      </c>
      <c r="G100" s="92">
        <f>SUM(G101)</f>
        <v>25</v>
      </c>
      <c r="H100" s="92">
        <f>SUM(H101)</f>
        <v>25</v>
      </c>
      <c r="K100" s="91"/>
      <c r="L100" s="45">
        <f>33448.452+523.71</f>
        <v>33972.162</v>
      </c>
    </row>
    <row r="101" spans="1:8" s="45" customFormat="1" ht="13.5" customHeight="1" hidden="1">
      <c r="A101" s="49"/>
      <c r="B101" s="13">
        <v>6051</v>
      </c>
      <c r="C101" s="50" t="s">
        <v>144</v>
      </c>
      <c r="D101" s="46">
        <v>100</v>
      </c>
      <c r="E101" s="46">
        <v>25</v>
      </c>
      <c r="F101" s="46">
        <v>25</v>
      </c>
      <c r="G101" s="46">
        <v>25</v>
      </c>
      <c r="H101" s="46">
        <v>25</v>
      </c>
    </row>
    <row r="102" spans="1:12" s="45" customFormat="1" ht="13.5" customHeight="1">
      <c r="A102" s="49">
        <v>6100</v>
      </c>
      <c r="B102" s="49"/>
      <c r="C102" s="51" t="s">
        <v>143</v>
      </c>
      <c r="D102" s="92">
        <f>SUM(D103:D125)</f>
        <v>17037.006</v>
      </c>
      <c r="E102" s="92">
        <f>SUM(E103:E125)</f>
        <v>3431.235</v>
      </c>
      <c r="F102" s="92">
        <f>SUM(F103:F125)</f>
        <v>3431.235</v>
      </c>
      <c r="G102" s="92">
        <f>SUM(G103:G125)</f>
        <v>6682.235</v>
      </c>
      <c r="H102" s="92">
        <f>SUM(H103:H125)</f>
        <v>3492.3010000000004</v>
      </c>
      <c r="L102" s="45">
        <f>L100-5827</f>
        <v>28145.161999999997</v>
      </c>
    </row>
    <row r="103" spans="1:8" s="45" customFormat="1" ht="12.75" customHeight="1" hidden="1">
      <c r="A103" s="13"/>
      <c r="B103" s="13">
        <v>6101</v>
      </c>
      <c r="C103" s="50" t="s">
        <v>142</v>
      </c>
      <c r="D103" s="46">
        <v>897.69</v>
      </c>
      <c r="E103" s="46">
        <v>224</v>
      </c>
      <c r="F103" s="46">
        <v>224</v>
      </c>
      <c r="G103" s="46">
        <v>224</v>
      </c>
      <c r="H103" s="46">
        <f>D103-G103-F103-E103</f>
        <v>225.69000000000005</v>
      </c>
    </row>
    <row r="104" spans="1:8" s="45" customFormat="1" ht="13.5" customHeight="1" hidden="1">
      <c r="A104" s="13"/>
      <c r="B104" s="13"/>
      <c r="C104" s="50" t="s">
        <v>141</v>
      </c>
      <c r="D104" s="46"/>
      <c r="E104" s="46"/>
      <c r="F104" s="46"/>
      <c r="G104" s="46"/>
      <c r="H104" s="46"/>
    </row>
    <row r="105" spans="1:10" s="45" customFormat="1" ht="13.5" customHeight="1" hidden="1">
      <c r="A105" s="13"/>
      <c r="B105" s="13">
        <v>6105</v>
      </c>
      <c r="C105" s="50" t="s">
        <v>140</v>
      </c>
      <c r="D105" s="46">
        <v>140</v>
      </c>
      <c r="E105" s="46">
        <v>35</v>
      </c>
      <c r="F105" s="46">
        <v>35</v>
      </c>
      <c r="G105" s="46">
        <v>35</v>
      </c>
      <c r="H105" s="46">
        <f>D105-G105-F105-E105</f>
        <v>35</v>
      </c>
      <c r="J105" s="91"/>
    </row>
    <row r="106" spans="1:8" s="45" customFormat="1" ht="12.75" customHeight="1" hidden="1">
      <c r="A106" s="13"/>
      <c r="B106" s="13">
        <v>6106</v>
      </c>
      <c r="C106" s="50" t="s">
        <v>60</v>
      </c>
      <c r="D106" s="46">
        <v>4290.74</v>
      </c>
      <c r="E106" s="46">
        <v>250</v>
      </c>
      <c r="F106" s="46">
        <v>250</v>
      </c>
      <c r="G106" s="46">
        <v>3500</v>
      </c>
      <c r="H106" s="46">
        <v>290.74</v>
      </c>
    </row>
    <row r="107" spans="1:8" s="45" customFormat="1" ht="13.5" customHeight="1" hidden="1">
      <c r="A107" s="13"/>
      <c r="B107" s="13"/>
      <c r="C107" s="381" t="s">
        <v>139</v>
      </c>
      <c r="D107" s="382"/>
      <c r="E107" s="382"/>
      <c r="F107" s="382"/>
      <c r="G107" s="382"/>
      <c r="H107" s="383"/>
    </row>
    <row r="108" spans="1:8" s="45" customFormat="1" ht="13.5" customHeight="1" hidden="1">
      <c r="A108" s="13"/>
      <c r="B108" s="13"/>
      <c r="C108" s="381" t="s">
        <v>138</v>
      </c>
      <c r="D108" s="382"/>
      <c r="E108" s="382"/>
      <c r="F108" s="382"/>
      <c r="G108" s="382"/>
      <c r="H108" s="383"/>
    </row>
    <row r="109" spans="1:8" s="45" customFormat="1" ht="13.5" customHeight="1" hidden="1">
      <c r="A109" s="13"/>
      <c r="B109" s="13"/>
      <c r="C109" s="381" t="s">
        <v>137</v>
      </c>
      <c r="D109" s="382"/>
      <c r="E109" s="382"/>
      <c r="F109" s="382"/>
      <c r="G109" s="382"/>
      <c r="H109" s="383"/>
    </row>
    <row r="110" spans="1:8" s="45" customFormat="1" ht="13.5" customHeight="1" hidden="1">
      <c r="A110" s="13"/>
      <c r="B110" s="13"/>
      <c r="C110" s="381" t="s">
        <v>136</v>
      </c>
      <c r="D110" s="382"/>
      <c r="E110" s="382"/>
      <c r="F110" s="382"/>
      <c r="G110" s="382"/>
      <c r="H110" s="383"/>
    </row>
    <row r="111" spans="1:8" s="45" customFormat="1" ht="13.5" customHeight="1" hidden="1">
      <c r="A111" s="13"/>
      <c r="B111" s="13"/>
      <c r="C111" s="388" t="s">
        <v>135</v>
      </c>
      <c r="D111" s="389"/>
      <c r="E111" s="389"/>
      <c r="F111" s="389"/>
      <c r="G111" s="389"/>
      <c r="H111" s="390"/>
    </row>
    <row r="112" spans="1:8" s="45" customFormat="1" ht="13.5" customHeight="1" hidden="1">
      <c r="A112" s="13"/>
      <c r="B112" s="13"/>
      <c r="C112" s="388" t="s">
        <v>134</v>
      </c>
      <c r="D112" s="389"/>
      <c r="E112" s="389"/>
      <c r="F112" s="389"/>
      <c r="G112" s="389"/>
      <c r="H112" s="390"/>
    </row>
    <row r="113" spans="1:8" s="45" customFormat="1" ht="13.5" customHeight="1" hidden="1">
      <c r="A113" s="13"/>
      <c r="B113" s="13"/>
      <c r="C113" s="381" t="s">
        <v>133</v>
      </c>
      <c r="D113" s="382"/>
      <c r="E113" s="382"/>
      <c r="F113" s="382"/>
      <c r="G113" s="382"/>
      <c r="H113" s="383"/>
    </row>
    <row r="114" spans="1:8" s="45" customFormat="1" ht="13.5" customHeight="1" hidden="1">
      <c r="A114" s="13"/>
      <c r="B114" s="13">
        <v>6107</v>
      </c>
      <c r="C114" s="50" t="s">
        <v>132</v>
      </c>
      <c r="D114" s="46">
        <v>10</v>
      </c>
      <c r="E114" s="46">
        <v>2.5</v>
      </c>
      <c r="F114" s="46">
        <v>2.5</v>
      </c>
      <c r="G114" s="46">
        <v>2.5</v>
      </c>
      <c r="H114" s="46">
        <f>D114-G114-F114-E114</f>
        <v>2.5</v>
      </c>
    </row>
    <row r="115" spans="1:8" s="45" customFormat="1" ht="12.75" customHeight="1" hidden="1">
      <c r="A115" s="13"/>
      <c r="B115" s="13">
        <v>6112</v>
      </c>
      <c r="C115" s="50" t="s">
        <v>131</v>
      </c>
      <c r="D115" s="46">
        <v>6222</v>
      </c>
      <c r="E115" s="46">
        <v>1555</v>
      </c>
      <c r="F115" s="46">
        <v>1555</v>
      </c>
      <c r="G115" s="46">
        <v>1556</v>
      </c>
      <c r="H115" s="46">
        <v>1556</v>
      </c>
    </row>
    <row r="116" spans="1:8" s="45" customFormat="1" ht="13.5" customHeight="1" hidden="1">
      <c r="A116" s="13"/>
      <c r="B116" s="13"/>
      <c r="C116" s="381" t="s">
        <v>130</v>
      </c>
      <c r="D116" s="382"/>
      <c r="E116" s="382"/>
      <c r="F116" s="382"/>
      <c r="G116" s="382"/>
      <c r="H116" s="383"/>
    </row>
    <row r="117" spans="1:8" s="45" customFormat="1" ht="12.75" customHeight="1" hidden="1">
      <c r="A117" s="13"/>
      <c r="B117" s="13">
        <v>6113</v>
      </c>
      <c r="C117" s="50" t="s">
        <v>129</v>
      </c>
      <c r="D117" s="46">
        <v>350</v>
      </c>
      <c r="E117" s="46">
        <v>85</v>
      </c>
      <c r="F117" s="46">
        <v>85</v>
      </c>
      <c r="G117" s="46">
        <v>85</v>
      </c>
      <c r="H117" s="46">
        <f>D117-G117-F117-E117</f>
        <v>95</v>
      </c>
    </row>
    <row r="118" spans="1:8" s="45" customFormat="1" ht="13.5" customHeight="1" hidden="1">
      <c r="A118" s="13"/>
      <c r="B118" s="13"/>
      <c r="C118" s="83" t="s">
        <v>128</v>
      </c>
      <c r="D118" s="46"/>
      <c r="E118" s="46"/>
      <c r="F118" s="46"/>
      <c r="G118" s="46"/>
      <c r="H118" s="46"/>
    </row>
    <row r="119" spans="1:8" s="45" customFormat="1" ht="12.75" customHeight="1" hidden="1">
      <c r="A119" s="13"/>
      <c r="B119" s="13">
        <v>6115</v>
      </c>
      <c r="C119" s="50" t="s">
        <v>58</v>
      </c>
      <c r="D119" s="46">
        <v>4224</v>
      </c>
      <c r="E119" s="46">
        <v>1056</v>
      </c>
      <c r="F119" s="46">
        <v>1056</v>
      </c>
      <c r="G119" s="46">
        <v>1056</v>
      </c>
      <c r="H119" s="46">
        <v>1056</v>
      </c>
    </row>
    <row r="120" spans="1:8" s="45" customFormat="1" ht="13.5" customHeight="1" hidden="1">
      <c r="A120" s="13"/>
      <c r="B120" s="13"/>
      <c r="C120" s="83" t="s">
        <v>127</v>
      </c>
      <c r="D120" s="46"/>
      <c r="E120" s="46"/>
      <c r="F120" s="46"/>
      <c r="G120" s="46"/>
      <c r="H120" s="46"/>
    </row>
    <row r="121" spans="1:8" s="45" customFormat="1" ht="12" customHeight="1" hidden="1">
      <c r="A121" s="13"/>
      <c r="B121" s="13">
        <v>6117</v>
      </c>
      <c r="C121" s="50" t="s">
        <v>126</v>
      </c>
      <c r="D121" s="46">
        <v>451.936</v>
      </c>
      <c r="E121" s="46">
        <v>112</v>
      </c>
      <c r="F121" s="46">
        <v>112</v>
      </c>
      <c r="G121" s="46">
        <v>112</v>
      </c>
      <c r="H121" s="46">
        <f>D121-E121-F121-G121</f>
        <v>115.93599999999998</v>
      </c>
    </row>
    <row r="122" spans="1:8" s="45" customFormat="1" ht="13.5" customHeight="1" hidden="1">
      <c r="A122" s="13"/>
      <c r="B122" s="13"/>
      <c r="C122" s="83" t="s">
        <v>125</v>
      </c>
      <c r="D122" s="46"/>
      <c r="E122" s="46"/>
      <c r="F122" s="46"/>
      <c r="G122" s="46"/>
      <c r="H122" s="46"/>
    </row>
    <row r="123" spans="1:8" s="45" customFormat="1" ht="13.5" customHeight="1" hidden="1">
      <c r="A123" s="13"/>
      <c r="B123" s="13">
        <v>6123</v>
      </c>
      <c r="C123" s="50" t="s">
        <v>124</v>
      </c>
      <c r="D123" s="46">
        <v>86.94</v>
      </c>
      <c r="E123" s="46">
        <v>21.735</v>
      </c>
      <c r="F123" s="46">
        <v>21.735</v>
      </c>
      <c r="G123" s="46">
        <v>21.735</v>
      </c>
      <c r="H123" s="46">
        <f>D123-G123-F123-E123</f>
        <v>21.735</v>
      </c>
    </row>
    <row r="124" spans="1:8" s="45" customFormat="1" ht="13.5" customHeight="1" hidden="1">
      <c r="A124" s="13"/>
      <c r="B124" s="13"/>
      <c r="C124" s="50" t="s">
        <v>123</v>
      </c>
      <c r="D124" s="46"/>
      <c r="E124" s="46"/>
      <c r="F124" s="46"/>
      <c r="G124" s="46"/>
      <c r="H124" s="46"/>
    </row>
    <row r="125" spans="1:8" s="45" customFormat="1" ht="13.5" customHeight="1" hidden="1">
      <c r="A125" s="13"/>
      <c r="B125" s="13">
        <v>6149</v>
      </c>
      <c r="C125" s="50" t="s">
        <v>30</v>
      </c>
      <c r="D125" s="46">
        <v>363.7</v>
      </c>
      <c r="E125" s="46">
        <v>90</v>
      </c>
      <c r="F125" s="46">
        <v>90</v>
      </c>
      <c r="G125" s="46">
        <v>90</v>
      </c>
      <c r="H125" s="46">
        <f>D125-G125-F125-E125</f>
        <v>93.69999999999999</v>
      </c>
    </row>
    <row r="126" spans="1:8" s="45" customFormat="1" ht="13.5" customHeight="1" hidden="1">
      <c r="A126" s="13"/>
      <c r="B126" s="13"/>
      <c r="C126" s="381" t="s">
        <v>122</v>
      </c>
      <c r="D126" s="382"/>
      <c r="E126" s="382"/>
      <c r="F126" s="382"/>
      <c r="G126" s="382"/>
      <c r="H126" s="383"/>
    </row>
    <row r="127" spans="1:8" s="45" customFormat="1" ht="13.5" customHeight="1" hidden="1">
      <c r="A127" s="13"/>
      <c r="B127" s="13"/>
      <c r="C127" s="381" t="s">
        <v>121</v>
      </c>
      <c r="D127" s="382"/>
      <c r="E127" s="382"/>
      <c r="F127" s="382"/>
      <c r="G127" s="382"/>
      <c r="H127" s="383"/>
    </row>
    <row r="128" spans="1:8" s="45" customFormat="1" ht="13.5" customHeight="1" hidden="1">
      <c r="A128" s="13"/>
      <c r="B128" s="13"/>
      <c r="C128" s="381" t="s">
        <v>120</v>
      </c>
      <c r="D128" s="382"/>
      <c r="E128" s="382"/>
      <c r="F128" s="382"/>
      <c r="G128" s="382"/>
      <c r="H128" s="383"/>
    </row>
    <row r="129" spans="1:8" s="45" customFormat="1" ht="13.5" customHeight="1" hidden="1">
      <c r="A129" s="13"/>
      <c r="B129" s="13"/>
      <c r="C129" s="381" t="s">
        <v>119</v>
      </c>
      <c r="D129" s="382"/>
      <c r="E129" s="382"/>
      <c r="F129" s="382"/>
      <c r="G129" s="382"/>
      <c r="H129" s="383"/>
    </row>
    <row r="130" spans="1:8" s="45" customFormat="1" ht="15">
      <c r="A130" s="49">
        <v>6150</v>
      </c>
      <c r="B130" s="49"/>
      <c r="C130" s="51" t="s">
        <v>57</v>
      </c>
      <c r="D130" s="89">
        <f>D131</f>
        <v>3474</v>
      </c>
      <c r="E130" s="89">
        <f>E131</f>
        <v>868</v>
      </c>
      <c r="F130" s="89">
        <f>F131</f>
        <v>868</v>
      </c>
      <c r="G130" s="89">
        <f>G131</f>
        <v>868</v>
      </c>
      <c r="H130" s="89">
        <f>H131</f>
        <v>870</v>
      </c>
    </row>
    <row r="131" spans="1:8" s="45" customFormat="1" ht="12" customHeight="1" hidden="1">
      <c r="A131" s="13"/>
      <c r="B131" s="13">
        <v>6153</v>
      </c>
      <c r="C131" s="50" t="s">
        <v>118</v>
      </c>
      <c r="D131" s="46">
        <v>3474</v>
      </c>
      <c r="E131" s="46">
        <v>868</v>
      </c>
      <c r="F131" s="46">
        <v>868</v>
      </c>
      <c r="G131" s="46">
        <v>868</v>
      </c>
      <c r="H131" s="46">
        <f>D131-G131-F131-E131</f>
        <v>870</v>
      </c>
    </row>
    <row r="132" spans="1:8" s="45" customFormat="1" ht="13.5" customHeight="1" hidden="1">
      <c r="A132" s="13"/>
      <c r="B132" s="13"/>
      <c r="C132" s="90" t="s">
        <v>117</v>
      </c>
      <c r="D132" s="46"/>
      <c r="E132" s="46"/>
      <c r="F132" s="46"/>
      <c r="G132" s="46"/>
      <c r="H132" s="46"/>
    </row>
    <row r="133" spans="1:8" s="45" customFormat="1" ht="13.5" customHeight="1" hidden="1">
      <c r="A133" s="13"/>
      <c r="B133" s="13"/>
      <c r="C133" s="83" t="s">
        <v>116</v>
      </c>
      <c r="D133" s="46"/>
      <c r="E133" s="46"/>
      <c r="F133" s="46"/>
      <c r="G133" s="46"/>
      <c r="H133" s="46"/>
    </row>
    <row r="134" spans="1:8" s="45" customFormat="1" ht="14.25" customHeight="1">
      <c r="A134" s="49">
        <v>6200</v>
      </c>
      <c r="B134" s="49"/>
      <c r="C134" s="51" t="s">
        <v>115</v>
      </c>
      <c r="D134" s="89">
        <f>SUM(D135:D137)</f>
        <v>460</v>
      </c>
      <c r="E134" s="89">
        <f>SUM(E135:E137)</f>
        <v>114</v>
      </c>
      <c r="F134" s="89">
        <f>SUM(F135:F137)</f>
        <v>114</v>
      </c>
      <c r="G134" s="89">
        <f>SUM(G135:G137)</f>
        <v>116</v>
      </c>
      <c r="H134" s="89">
        <f>SUM(H135:H137)</f>
        <v>116</v>
      </c>
    </row>
    <row r="135" spans="1:8" s="45" customFormat="1" ht="18" customHeight="1" hidden="1">
      <c r="A135" s="49"/>
      <c r="B135" s="13">
        <v>6201</v>
      </c>
      <c r="C135" s="50" t="s">
        <v>114</v>
      </c>
      <c r="D135" s="46">
        <v>400</v>
      </c>
      <c r="E135" s="46">
        <v>100</v>
      </c>
      <c r="F135" s="46">
        <v>100</v>
      </c>
      <c r="G135" s="46">
        <v>100</v>
      </c>
      <c r="H135" s="46">
        <v>100</v>
      </c>
    </row>
    <row r="136" spans="1:8" s="45" customFormat="1" ht="18" customHeight="1" hidden="1">
      <c r="A136" s="13"/>
      <c r="B136" s="13">
        <v>6203</v>
      </c>
      <c r="C136" s="50" t="s">
        <v>113</v>
      </c>
      <c r="D136" s="46">
        <v>30</v>
      </c>
      <c r="E136" s="46">
        <v>7</v>
      </c>
      <c r="F136" s="46">
        <v>7</v>
      </c>
      <c r="G136" s="46">
        <v>8</v>
      </c>
      <c r="H136" s="46">
        <v>8</v>
      </c>
    </row>
    <row r="137" spans="1:8" s="45" customFormat="1" ht="18" customHeight="1" hidden="1">
      <c r="A137" s="13"/>
      <c r="B137" s="13">
        <v>6249</v>
      </c>
      <c r="C137" s="50" t="s">
        <v>112</v>
      </c>
      <c r="D137" s="46">
        <v>30</v>
      </c>
      <c r="E137" s="46">
        <v>7</v>
      </c>
      <c r="F137" s="46">
        <v>7</v>
      </c>
      <c r="G137" s="46">
        <v>8</v>
      </c>
      <c r="H137" s="46">
        <v>8</v>
      </c>
    </row>
    <row r="138" spans="1:8" s="45" customFormat="1" ht="18" customHeight="1">
      <c r="A138" s="49">
        <v>6250</v>
      </c>
      <c r="B138" s="49"/>
      <c r="C138" s="51" t="s">
        <v>111</v>
      </c>
      <c r="D138" s="89">
        <f>SUM(D139:D142)</f>
        <v>600</v>
      </c>
      <c r="E138" s="89">
        <f>SUM(E139:E142)</f>
        <v>150</v>
      </c>
      <c r="F138" s="89">
        <f>SUM(F139:F142)</f>
        <v>150</v>
      </c>
      <c r="G138" s="89">
        <f>SUM(G139:G142)</f>
        <v>150</v>
      </c>
      <c r="H138" s="89">
        <f>SUM(H139:H142)</f>
        <v>150</v>
      </c>
    </row>
    <row r="139" spans="1:8" s="45" customFormat="1" ht="14.25" customHeight="1" hidden="1">
      <c r="A139" s="49"/>
      <c r="B139" s="13">
        <v>6253</v>
      </c>
      <c r="C139" s="50" t="s">
        <v>110</v>
      </c>
      <c r="D139" s="46">
        <v>20</v>
      </c>
      <c r="E139" s="46">
        <v>5</v>
      </c>
      <c r="F139" s="46">
        <v>5</v>
      </c>
      <c r="G139" s="46">
        <v>5</v>
      </c>
      <c r="H139" s="46">
        <v>5</v>
      </c>
    </row>
    <row r="140" spans="1:8" s="45" customFormat="1" ht="14.25" customHeight="1" hidden="1">
      <c r="A140" s="13"/>
      <c r="B140" s="13">
        <v>6254</v>
      </c>
      <c r="C140" s="50" t="s">
        <v>109</v>
      </c>
      <c r="D140" s="46">
        <v>60</v>
      </c>
      <c r="E140" s="46">
        <f>15</f>
        <v>15</v>
      </c>
      <c r="F140" s="46">
        <v>15</v>
      </c>
      <c r="G140" s="46">
        <v>15</v>
      </c>
      <c r="H140" s="46">
        <v>15</v>
      </c>
    </row>
    <row r="141" spans="1:8" s="45" customFormat="1" ht="14.25" customHeight="1" hidden="1">
      <c r="A141" s="13"/>
      <c r="B141" s="13">
        <v>6257</v>
      </c>
      <c r="C141" s="50" t="s">
        <v>108</v>
      </c>
      <c r="D141" s="46">
        <v>240</v>
      </c>
      <c r="E141" s="46">
        <v>60</v>
      </c>
      <c r="F141" s="46">
        <v>60</v>
      </c>
      <c r="G141" s="46">
        <v>60</v>
      </c>
      <c r="H141" s="46">
        <v>60</v>
      </c>
    </row>
    <row r="142" spans="1:8" s="45" customFormat="1" ht="14.25" customHeight="1" hidden="1">
      <c r="A142" s="13"/>
      <c r="B142" s="13">
        <v>6299</v>
      </c>
      <c r="C142" s="50" t="s">
        <v>7</v>
      </c>
      <c r="D142" s="46">
        <v>280</v>
      </c>
      <c r="E142" s="46">
        <v>70</v>
      </c>
      <c r="F142" s="46">
        <v>70</v>
      </c>
      <c r="G142" s="46">
        <v>70</v>
      </c>
      <c r="H142" s="46">
        <v>70</v>
      </c>
    </row>
    <row r="143" spans="1:8" s="45" customFormat="1" ht="13.5" customHeight="1">
      <c r="A143" s="49">
        <v>6300</v>
      </c>
      <c r="B143" s="49"/>
      <c r="C143" s="445" t="s">
        <v>107</v>
      </c>
      <c r="D143" s="89">
        <f>SUM(D144:D147)</f>
        <v>9769.535000000002</v>
      </c>
      <c r="E143" s="89">
        <f>SUM(E144:E147)</f>
        <v>2436</v>
      </c>
      <c r="F143" s="89">
        <f>SUM(F144:F147)</f>
        <v>2436</v>
      </c>
      <c r="G143" s="89">
        <f>SUM(G144:G147)</f>
        <v>2436</v>
      </c>
      <c r="H143" s="89">
        <f>SUM(H144:H147)</f>
        <v>2461.535</v>
      </c>
    </row>
    <row r="144" spans="1:8" s="45" customFormat="1" ht="13.5" customHeight="1" hidden="1">
      <c r="A144" s="13"/>
      <c r="B144" s="13">
        <v>6301</v>
      </c>
      <c r="C144" s="50" t="s">
        <v>106</v>
      </c>
      <c r="D144" s="46">
        <v>7327.151</v>
      </c>
      <c r="E144" s="46">
        <v>1831</v>
      </c>
      <c r="F144" s="46">
        <v>1831</v>
      </c>
      <c r="G144" s="46">
        <v>1831</v>
      </c>
      <c r="H144" s="46">
        <v>1834.151</v>
      </c>
    </row>
    <row r="145" spans="1:8" s="45" customFormat="1" ht="13.5" customHeight="1" hidden="1">
      <c r="A145" s="13"/>
      <c r="B145" s="13">
        <v>6302</v>
      </c>
      <c r="C145" s="50" t="s">
        <v>105</v>
      </c>
      <c r="D145" s="46">
        <v>1221.192</v>
      </c>
      <c r="E145" s="46">
        <v>305</v>
      </c>
      <c r="F145" s="46">
        <v>305</v>
      </c>
      <c r="G145" s="46">
        <v>305</v>
      </c>
      <c r="H145" s="46">
        <v>306.192</v>
      </c>
    </row>
    <row r="146" spans="1:11" s="45" customFormat="1" ht="13.5" customHeight="1" hidden="1">
      <c r="A146" s="13"/>
      <c r="B146" s="13">
        <v>6303</v>
      </c>
      <c r="C146" s="50" t="s">
        <v>104</v>
      </c>
      <c r="D146" s="46">
        <v>814.128</v>
      </c>
      <c r="E146" s="46">
        <v>200</v>
      </c>
      <c r="F146" s="46">
        <v>200</v>
      </c>
      <c r="G146" s="46">
        <v>200</v>
      </c>
      <c r="H146" s="46">
        <v>214.128</v>
      </c>
      <c r="K146" s="46">
        <f>D92+D103+D121+D119+D32+D240</f>
        <v>40706.397</v>
      </c>
    </row>
    <row r="147" spans="1:8" s="45" customFormat="1" ht="13.5" customHeight="1" hidden="1">
      <c r="A147" s="13"/>
      <c r="B147" s="13">
        <v>6399</v>
      </c>
      <c r="C147" s="50" t="s">
        <v>103</v>
      </c>
      <c r="D147" s="46">
        <v>407.064</v>
      </c>
      <c r="E147" s="46">
        <v>100</v>
      </c>
      <c r="F147" s="46">
        <v>100</v>
      </c>
      <c r="G147" s="46">
        <v>100</v>
      </c>
      <c r="H147" s="46">
        <v>107.064</v>
      </c>
    </row>
    <row r="148" spans="1:8" s="85" customFormat="1" ht="13.5" customHeight="1">
      <c r="A148" s="49">
        <v>6400</v>
      </c>
      <c r="B148" s="49"/>
      <c r="C148" s="51" t="s">
        <v>102</v>
      </c>
      <c r="D148" s="47">
        <f>D150+D149</f>
        <v>4259.055</v>
      </c>
      <c r="E148" s="47">
        <f>E150+E149</f>
        <v>1064</v>
      </c>
      <c r="F148" s="47">
        <f>F150+F149</f>
        <v>1064</v>
      </c>
      <c r="G148" s="47">
        <f>G150+G149</f>
        <v>1064</v>
      </c>
      <c r="H148" s="47">
        <f>H150+H149</f>
        <v>1067.0549999999998</v>
      </c>
    </row>
    <row r="149" spans="1:8" s="85" customFormat="1" ht="25.5" hidden="1">
      <c r="A149" s="88"/>
      <c r="B149" s="87">
        <v>6404</v>
      </c>
      <c r="C149" s="86" t="s">
        <v>101</v>
      </c>
      <c r="D149" s="70">
        <v>3779.055</v>
      </c>
      <c r="E149" s="70">
        <v>944</v>
      </c>
      <c r="F149" s="70">
        <v>944</v>
      </c>
      <c r="G149" s="70">
        <v>944</v>
      </c>
      <c r="H149" s="70">
        <v>947.055</v>
      </c>
    </row>
    <row r="150" spans="1:8" s="45" customFormat="1" ht="15" hidden="1">
      <c r="A150" s="72"/>
      <c r="B150" s="72">
        <v>6449</v>
      </c>
      <c r="C150" s="84" t="s">
        <v>100</v>
      </c>
      <c r="D150" s="70">
        <v>480</v>
      </c>
      <c r="E150" s="70">
        <v>120</v>
      </c>
      <c r="F150" s="70">
        <v>120</v>
      </c>
      <c r="G150" s="70">
        <v>120</v>
      </c>
      <c r="H150" s="70">
        <v>120</v>
      </c>
    </row>
    <row r="151" spans="1:8" s="45" customFormat="1" ht="15" hidden="1">
      <c r="A151" s="13"/>
      <c r="B151" s="13"/>
      <c r="C151" s="381" t="s">
        <v>99</v>
      </c>
      <c r="D151" s="382"/>
      <c r="E151" s="382"/>
      <c r="F151" s="382"/>
      <c r="G151" s="382"/>
      <c r="H151" s="383"/>
    </row>
    <row r="152" spans="1:8" s="45" customFormat="1" ht="13.5" customHeight="1">
      <c r="A152" s="10"/>
      <c r="B152" s="10"/>
      <c r="C152" s="53" t="s">
        <v>98</v>
      </c>
      <c r="D152" s="73">
        <f>D153+D161+D165+D174+D178+D187+D192+D198+D183</f>
        <v>14848</v>
      </c>
      <c r="E152" s="73">
        <f>E153+E161+E165+E174+E178+E187+E192+E198+E183</f>
        <v>3647.5</v>
      </c>
      <c r="F152" s="73">
        <f>F153+F161+F165+F174+F178+F187+F192+F198+F183</f>
        <v>3707.5</v>
      </c>
      <c r="G152" s="73">
        <f>G153+G161+G165+G174+G178+G187+G192+G198+G183</f>
        <v>3716</v>
      </c>
      <c r="H152" s="73">
        <f>H153+H161+H165+H174+H178+H187+H192+H198+H183</f>
        <v>3777</v>
      </c>
    </row>
    <row r="153" spans="1:8" s="45" customFormat="1" ht="13.5" customHeight="1">
      <c r="A153" s="16">
        <v>6500</v>
      </c>
      <c r="B153" s="16"/>
      <c r="C153" s="54" t="s">
        <v>54</v>
      </c>
      <c r="D153" s="66">
        <f>SUM(D154:D160)</f>
        <v>2228</v>
      </c>
      <c r="E153" s="66">
        <f>SUM(E154:E160)</f>
        <v>557</v>
      </c>
      <c r="F153" s="66">
        <f>SUM(F154:F160)</f>
        <v>557</v>
      </c>
      <c r="G153" s="66">
        <f>SUM(G154:G160)</f>
        <v>557</v>
      </c>
      <c r="H153" s="66">
        <f>SUM(H154:H160)</f>
        <v>557</v>
      </c>
    </row>
    <row r="154" spans="1:8" s="45" customFormat="1" ht="12.75" customHeight="1" hidden="1">
      <c r="A154" s="13"/>
      <c r="B154" s="13">
        <v>6501</v>
      </c>
      <c r="C154" s="50" t="s">
        <v>53</v>
      </c>
      <c r="D154" s="46">
        <v>920</v>
      </c>
      <c r="E154" s="46">
        <v>230</v>
      </c>
      <c r="F154" s="46">
        <v>230</v>
      </c>
      <c r="G154" s="46">
        <v>230</v>
      </c>
      <c r="H154" s="46">
        <v>230</v>
      </c>
    </row>
    <row r="155" spans="1:8" s="45" customFormat="1" ht="13.5" customHeight="1" hidden="1">
      <c r="A155" s="13"/>
      <c r="B155" s="13"/>
      <c r="C155" s="381" t="s">
        <v>97</v>
      </c>
      <c r="D155" s="382"/>
      <c r="E155" s="382"/>
      <c r="F155" s="382"/>
      <c r="G155" s="382"/>
      <c r="H155" s="383"/>
    </row>
    <row r="156" spans="1:8" s="45" customFormat="1" ht="12.75" customHeight="1" hidden="1">
      <c r="A156" s="13"/>
      <c r="B156" s="13">
        <v>6502</v>
      </c>
      <c r="C156" s="50" t="s">
        <v>52</v>
      </c>
      <c r="D156" s="46">
        <v>480</v>
      </c>
      <c r="E156" s="46">
        <v>120</v>
      </c>
      <c r="F156" s="46">
        <v>120</v>
      </c>
      <c r="G156" s="46">
        <v>120</v>
      </c>
      <c r="H156" s="46">
        <v>120</v>
      </c>
    </row>
    <row r="157" spans="1:8" s="45" customFormat="1" ht="13.5" customHeight="1" hidden="1">
      <c r="A157" s="13"/>
      <c r="B157" s="13"/>
      <c r="C157" s="83" t="s">
        <v>96</v>
      </c>
      <c r="D157" s="46"/>
      <c r="E157" s="46"/>
      <c r="F157" s="46"/>
      <c r="G157" s="46"/>
      <c r="H157" s="46"/>
    </row>
    <row r="158" spans="1:8" s="45" customFormat="1" ht="12" customHeight="1" hidden="1">
      <c r="A158" s="13"/>
      <c r="B158" s="13">
        <v>6503</v>
      </c>
      <c r="C158" s="50" t="s">
        <v>51</v>
      </c>
      <c r="D158" s="46">
        <v>720</v>
      </c>
      <c r="E158" s="46">
        <v>180</v>
      </c>
      <c r="F158" s="46">
        <v>180</v>
      </c>
      <c r="G158" s="46">
        <v>180</v>
      </c>
      <c r="H158" s="46">
        <v>180</v>
      </c>
    </row>
    <row r="159" spans="1:8" s="45" customFormat="1" ht="13.5" customHeight="1" hidden="1">
      <c r="A159" s="13"/>
      <c r="B159" s="13"/>
      <c r="C159" s="83" t="s">
        <v>95</v>
      </c>
      <c r="D159" s="46"/>
      <c r="E159" s="46"/>
      <c r="F159" s="46"/>
      <c r="G159" s="46"/>
      <c r="H159" s="46"/>
    </row>
    <row r="160" spans="1:8" s="45" customFormat="1" ht="13.5" customHeight="1" hidden="1">
      <c r="A160" s="13"/>
      <c r="B160" s="13">
        <v>6504</v>
      </c>
      <c r="C160" s="50" t="s">
        <v>94</v>
      </c>
      <c r="D160" s="46">
        <v>108</v>
      </c>
      <c r="E160" s="46">
        <v>27</v>
      </c>
      <c r="F160" s="46">
        <v>27</v>
      </c>
      <c r="G160" s="46">
        <v>27</v>
      </c>
      <c r="H160" s="46">
        <v>27</v>
      </c>
    </row>
    <row r="161" spans="1:8" s="45" customFormat="1" ht="13.5" customHeight="1">
      <c r="A161" s="49">
        <v>6550</v>
      </c>
      <c r="B161" s="49"/>
      <c r="C161" s="51" t="s">
        <v>50</v>
      </c>
      <c r="D161" s="47">
        <f>SUM(D162:D164)</f>
        <v>800</v>
      </c>
      <c r="E161" s="47">
        <f>SUM(E162:E164)</f>
        <v>200</v>
      </c>
      <c r="F161" s="47">
        <f>SUM(F162:F164)</f>
        <v>200</v>
      </c>
      <c r="G161" s="47">
        <f>SUM(G162:G164)</f>
        <v>200</v>
      </c>
      <c r="H161" s="47">
        <f>SUM(H162:H164)</f>
        <v>200</v>
      </c>
    </row>
    <row r="162" spans="1:8" s="45" customFormat="1" ht="13.5" customHeight="1" hidden="1">
      <c r="A162" s="13"/>
      <c r="B162" s="13">
        <v>6551</v>
      </c>
      <c r="C162" s="50" t="s">
        <v>49</v>
      </c>
      <c r="D162" s="46">
        <v>300</v>
      </c>
      <c r="E162" s="46">
        <v>75</v>
      </c>
      <c r="F162" s="46">
        <v>75</v>
      </c>
      <c r="G162" s="46">
        <v>75</v>
      </c>
      <c r="H162" s="46">
        <v>75</v>
      </c>
    </row>
    <row r="163" spans="1:8" s="45" customFormat="1" ht="13.5" customHeight="1" hidden="1">
      <c r="A163" s="13"/>
      <c r="B163" s="13">
        <v>6552</v>
      </c>
      <c r="C163" s="50" t="s">
        <v>48</v>
      </c>
      <c r="D163" s="46">
        <v>400</v>
      </c>
      <c r="E163" s="46">
        <v>100</v>
      </c>
      <c r="F163" s="46">
        <v>100</v>
      </c>
      <c r="G163" s="46">
        <v>100</v>
      </c>
      <c r="H163" s="46">
        <v>100</v>
      </c>
    </row>
    <row r="164" spans="1:8" s="45" customFormat="1" ht="15" customHeight="1" hidden="1">
      <c r="A164" s="13"/>
      <c r="B164" s="13">
        <v>6553</v>
      </c>
      <c r="C164" s="50" t="s">
        <v>93</v>
      </c>
      <c r="D164" s="46">
        <v>100</v>
      </c>
      <c r="E164" s="46">
        <v>25</v>
      </c>
      <c r="F164" s="46">
        <v>25</v>
      </c>
      <c r="G164" s="46">
        <v>25</v>
      </c>
      <c r="H164" s="46">
        <v>25</v>
      </c>
    </row>
    <row r="165" spans="1:8" s="45" customFormat="1" ht="15" customHeight="1">
      <c r="A165" s="49">
        <v>6600</v>
      </c>
      <c r="B165" s="49"/>
      <c r="C165" s="51" t="s">
        <v>47</v>
      </c>
      <c r="D165" s="47">
        <f>SUM(D166:D171)</f>
        <v>750</v>
      </c>
      <c r="E165" s="47">
        <f>SUM(E166:E171)</f>
        <v>184</v>
      </c>
      <c r="F165" s="47">
        <f>SUM(F166:F171)</f>
        <v>184</v>
      </c>
      <c r="G165" s="47">
        <f>SUM(G166:G171)</f>
        <v>186</v>
      </c>
      <c r="H165" s="47">
        <f>SUM(H166:H171)</f>
        <v>196</v>
      </c>
    </row>
    <row r="166" spans="1:8" s="45" customFormat="1" ht="14.25" customHeight="1" hidden="1">
      <c r="A166" s="13"/>
      <c r="B166" s="13">
        <v>6601</v>
      </c>
      <c r="C166" s="50" t="s">
        <v>46</v>
      </c>
      <c r="D166" s="46">
        <v>120</v>
      </c>
      <c r="E166" s="46">
        <v>30</v>
      </c>
      <c r="F166" s="46">
        <v>30</v>
      </c>
      <c r="G166" s="46">
        <v>30</v>
      </c>
      <c r="H166" s="46">
        <v>30</v>
      </c>
    </row>
    <row r="167" spans="1:8" s="45" customFormat="1" ht="14.25" customHeight="1" hidden="1">
      <c r="A167" s="13"/>
      <c r="B167" s="13">
        <v>6603</v>
      </c>
      <c r="C167" s="50" t="s">
        <v>92</v>
      </c>
      <c r="D167" s="46">
        <v>50</v>
      </c>
      <c r="E167" s="46">
        <v>12</v>
      </c>
      <c r="F167" s="46">
        <v>12</v>
      </c>
      <c r="G167" s="46">
        <v>13</v>
      </c>
      <c r="H167" s="46">
        <v>13</v>
      </c>
    </row>
    <row r="168" spans="1:8" s="45" customFormat="1" ht="14.25" customHeight="1" hidden="1">
      <c r="A168" s="13"/>
      <c r="B168" s="13">
        <v>6606</v>
      </c>
      <c r="C168" s="50" t="s">
        <v>45</v>
      </c>
      <c r="D168" s="46">
        <v>150</v>
      </c>
      <c r="E168" s="46">
        <v>35</v>
      </c>
      <c r="F168" s="46">
        <v>35</v>
      </c>
      <c r="G168" s="46">
        <v>35</v>
      </c>
      <c r="H168" s="46">
        <v>45</v>
      </c>
    </row>
    <row r="169" spans="1:8" s="45" customFormat="1" ht="14.25" customHeight="1" hidden="1">
      <c r="A169" s="13"/>
      <c r="B169" s="13">
        <v>6607</v>
      </c>
      <c r="C169" s="50" t="s">
        <v>44</v>
      </c>
      <c r="D169" s="46">
        <v>50</v>
      </c>
      <c r="E169" s="46">
        <v>12</v>
      </c>
      <c r="F169" s="46">
        <v>12</v>
      </c>
      <c r="G169" s="46">
        <v>13</v>
      </c>
      <c r="H169" s="46">
        <v>13</v>
      </c>
    </row>
    <row r="170" spans="1:8" s="45" customFormat="1" ht="14.25" customHeight="1" hidden="1">
      <c r="A170" s="13"/>
      <c r="B170" s="13">
        <v>6612</v>
      </c>
      <c r="C170" s="50" t="s">
        <v>43</v>
      </c>
      <c r="D170" s="46">
        <v>220</v>
      </c>
      <c r="E170" s="46">
        <v>55</v>
      </c>
      <c r="F170" s="46">
        <v>55</v>
      </c>
      <c r="G170" s="46">
        <v>55</v>
      </c>
      <c r="H170" s="46">
        <v>55</v>
      </c>
    </row>
    <row r="171" spans="1:8" s="45" customFormat="1" ht="14.25" customHeight="1" hidden="1">
      <c r="A171" s="13"/>
      <c r="B171" s="13">
        <v>6617</v>
      </c>
      <c r="C171" s="50" t="s">
        <v>42</v>
      </c>
      <c r="D171" s="46">
        <v>160</v>
      </c>
      <c r="E171" s="46">
        <v>40</v>
      </c>
      <c r="F171" s="46">
        <v>40</v>
      </c>
      <c r="G171" s="46">
        <v>40</v>
      </c>
      <c r="H171" s="46">
        <v>40</v>
      </c>
    </row>
    <row r="172" spans="1:8" s="45" customFormat="1" ht="14.25" customHeight="1" hidden="1">
      <c r="A172" s="13"/>
      <c r="B172" s="13">
        <v>6618</v>
      </c>
      <c r="C172" s="50" t="s">
        <v>91</v>
      </c>
      <c r="D172" s="46">
        <v>300</v>
      </c>
      <c r="E172" s="46">
        <v>75</v>
      </c>
      <c r="F172" s="46">
        <v>75</v>
      </c>
      <c r="G172" s="46">
        <v>75</v>
      </c>
      <c r="H172" s="46">
        <v>75</v>
      </c>
    </row>
    <row r="173" spans="1:8" s="45" customFormat="1" ht="14.25" customHeight="1" hidden="1">
      <c r="A173" s="13"/>
      <c r="B173" s="13">
        <v>6649</v>
      </c>
      <c r="C173" s="50" t="s">
        <v>30</v>
      </c>
      <c r="D173" s="46">
        <v>10</v>
      </c>
      <c r="E173" s="46">
        <v>2</v>
      </c>
      <c r="F173" s="46">
        <v>2</v>
      </c>
      <c r="G173" s="46">
        <v>3</v>
      </c>
      <c r="H173" s="46">
        <v>3</v>
      </c>
    </row>
    <row r="174" spans="1:8" s="45" customFormat="1" ht="14.25" customHeight="1">
      <c r="A174" s="49">
        <v>6650</v>
      </c>
      <c r="B174" s="49"/>
      <c r="C174" s="51" t="s">
        <v>90</v>
      </c>
      <c r="D174" s="47">
        <f>SUM(D175:D177)</f>
        <v>410</v>
      </c>
      <c r="E174" s="47">
        <f>SUM(E175:E177)</f>
        <v>102.5</v>
      </c>
      <c r="F174" s="47">
        <f>SUM(F175:F177)</f>
        <v>102.5</v>
      </c>
      <c r="G174" s="47">
        <f>SUM(G175:G177)</f>
        <v>102</v>
      </c>
      <c r="H174" s="47">
        <f>SUM(H175:H177)</f>
        <v>103</v>
      </c>
    </row>
    <row r="175" spans="1:8" s="45" customFormat="1" ht="14.25" customHeight="1" hidden="1">
      <c r="A175" s="13"/>
      <c r="B175" s="13">
        <v>6652</v>
      </c>
      <c r="C175" s="50" t="s">
        <v>89</v>
      </c>
      <c r="D175" s="46">
        <v>10</v>
      </c>
      <c r="E175" s="46">
        <v>2.5</v>
      </c>
      <c r="F175" s="46">
        <v>2.5</v>
      </c>
      <c r="G175" s="46">
        <v>2</v>
      </c>
      <c r="H175" s="46">
        <v>3</v>
      </c>
    </row>
    <row r="176" spans="1:8" s="45" customFormat="1" ht="15" customHeight="1" hidden="1">
      <c r="A176" s="13"/>
      <c r="B176" s="13">
        <v>6658</v>
      </c>
      <c r="C176" s="50" t="s">
        <v>88</v>
      </c>
      <c r="D176" s="46">
        <v>300</v>
      </c>
      <c r="E176" s="46">
        <v>75</v>
      </c>
      <c r="F176" s="46">
        <v>75</v>
      </c>
      <c r="G176" s="46">
        <v>75</v>
      </c>
      <c r="H176" s="46">
        <v>75</v>
      </c>
    </row>
    <row r="177" spans="1:8" s="45" customFormat="1" ht="13.5" customHeight="1" hidden="1">
      <c r="A177" s="13"/>
      <c r="B177" s="13">
        <v>6699</v>
      </c>
      <c r="C177" s="50" t="s">
        <v>87</v>
      </c>
      <c r="D177" s="46">
        <v>100</v>
      </c>
      <c r="E177" s="46">
        <v>25</v>
      </c>
      <c r="F177" s="46">
        <v>25</v>
      </c>
      <c r="G177" s="46">
        <v>25</v>
      </c>
      <c r="H177" s="46">
        <v>25</v>
      </c>
    </row>
    <row r="178" spans="1:8" s="45" customFormat="1" ht="14.25" customHeight="1">
      <c r="A178" s="49">
        <v>6700</v>
      </c>
      <c r="B178" s="49"/>
      <c r="C178" s="48" t="s">
        <v>41</v>
      </c>
      <c r="D178" s="47">
        <f>SUM(D179:D182)</f>
        <v>1800</v>
      </c>
      <c r="E178" s="47">
        <f>SUM(E179:E182)</f>
        <v>445</v>
      </c>
      <c r="F178" s="47">
        <f>SUM(F179:F182)</f>
        <v>445</v>
      </c>
      <c r="G178" s="47">
        <f>SUM(G179:G182)</f>
        <v>445</v>
      </c>
      <c r="H178" s="47">
        <f>SUM(H179:H182)</f>
        <v>465</v>
      </c>
    </row>
    <row r="179" spans="1:8" s="45" customFormat="1" ht="14.25" customHeight="1" hidden="1">
      <c r="A179" s="13"/>
      <c r="B179" s="13">
        <v>6701</v>
      </c>
      <c r="C179" s="12" t="s">
        <v>35</v>
      </c>
      <c r="D179" s="46">
        <v>400</v>
      </c>
      <c r="E179" s="46">
        <v>100</v>
      </c>
      <c r="F179" s="46">
        <v>100</v>
      </c>
      <c r="G179" s="46">
        <v>100</v>
      </c>
      <c r="H179" s="46">
        <v>100</v>
      </c>
    </row>
    <row r="180" spans="1:8" s="45" customFormat="1" ht="14.25" customHeight="1" hidden="1">
      <c r="A180" s="13"/>
      <c r="B180" s="13">
        <v>6702</v>
      </c>
      <c r="C180" s="12" t="s">
        <v>40</v>
      </c>
      <c r="D180" s="46">
        <v>500</v>
      </c>
      <c r="E180" s="46">
        <v>125</v>
      </c>
      <c r="F180" s="46">
        <v>125</v>
      </c>
      <c r="G180" s="46">
        <v>125</v>
      </c>
      <c r="H180" s="46">
        <v>125</v>
      </c>
    </row>
    <row r="181" spans="1:8" s="45" customFormat="1" ht="14.25" customHeight="1" hidden="1">
      <c r="A181" s="13"/>
      <c r="B181" s="13">
        <v>6703</v>
      </c>
      <c r="C181" s="12" t="s">
        <v>39</v>
      </c>
      <c r="D181" s="46">
        <v>600</v>
      </c>
      <c r="E181" s="46">
        <v>150</v>
      </c>
      <c r="F181" s="46">
        <v>150</v>
      </c>
      <c r="G181" s="46">
        <v>150</v>
      </c>
      <c r="H181" s="46">
        <v>150</v>
      </c>
    </row>
    <row r="182" spans="1:8" s="45" customFormat="1" ht="14.25" customHeight="1" hidden="1">
      <c r="A182" s="13"/>
      <c r="B182" s="13">
        <v>6704</v>
      </c>
      <c r="C182" s="12" t="s">
        <v>86</v>
      </c>
      <c r="D182" s="46">
        <v>300</v>
      </c>
      <c r="E182" s="46">
        <v>70</v>
      </c>
      <c r="F182" s="46">
        <v>70</v>
      </c>
      <c r="G182" s="46">
        <v>70</v>
      </c>
      <c r="H182" s="46">
        <v>90</v>
      </c>
    </row>
    <row r="183" spans="1:8" s="45" customFormat="1" ht="14.25" customHeight="1">
      <c r="A183" s="49">
        <v>6750</v>
      </c>
      <c r="B183" s="49"/>
      <c r="C183" s="48" t="s">
        <v>38</v>
      </c>
      <c r="D183" s="47">
        <f>SUM(D184:D186)</f>
        <v>400</v>
      </c>
      <c r="E183" s="47">
        <f>SUM(E184:E186)</f>
        <v>99</v>
      </c>
      <c r="F183" s="47">
        <f>SUM(F184:F186)</f>
        <v>99</v>
      </c>
      <c r="G183" s="47">
        <f>SUM(G184:G186)</f>
        <v>101</v>
      </c>
      <c r="H183" s="47">
        <f>SUM(H184:H186)</f>
        <v>101</v>
      </c>
    </row>
    <row r="184" spans="1:8" s="45" customFormat="1" ht="14.25" customHeight="1" hidden="1">
      <c r="A184" s="13"/>
      <c r="B184" s="13">
        <v>6751</v>
      </c>
      <c r="C184" s="12" t="s">
        <v>37</v>
      </c>
      <c r="D184" s="46">
        <v>100</v>
      </c>
      <c r="E184" s="46">
        <v>25</v>
      </c>
      <c r="F184" s="46">
        <v>25</v>
      </c>
      <c r="G184" s="46">
        <v>25</v>
      </c>
      <c r="H184" s="46">
        <v>25</v>
      </c>
    </row>
    <row r="185" spans="1:8" s="45" customFormat="1" ht="14.25" customHeight="1" hidden="1">
      <c r="A185" s="13"/>
      <c r="B185" s="13">
        <v>6757</v>
      </c>
      <c r="C185" s="12" t="s">
        <v>85</v>
      </c>
      <c r="D185" s="46">
        <v>250</v>
      </c>
      <c r="E185" s="46">
        <v>62</v>
      </c>
      <c r="F185" s="46">
        <v>62</v>
      </c>
      <c r="G185" s="46">
        <v>63</v>
      </c>
      <c r="H185" s="46">
        <v>63</v>
      </c>
    </row>
    <row r="186" spans="1:8" s="45" customFormat="1" ht="14.25" customHeight="1" hidden="1">
      <c r="A186" s="13"/>
      <c r="B186" s="13">
        <v>6799</v>
      </c>
      <c r="C186" s="12" t="s">
        <v>30</v>
      </c>
      <c r="D186" s="46">
        <v>50</v>
      </c>
      <c r="E186" s="46">
        <v>12</v>
      </c>
      <c r="F186" s="46">
        <v>12</v>
      </c>
      <c r="G186" s="46">
        <v>13</v>
      </c>
      <c r="H186" s="46">
        <v>13</v>
      </c>
    </row>
    <row r="187" spans="1:8" s="45" customFormat="1" ht="14.25" customHeight="1">
      <c r="A187" s="49">
        <v>6800</v>
      </c>
      <c r="B187" s="49"/>
      <c r="C187" s="48" t="s">
        <v>36</v>
      </c>
      <c r="D187" s="47">
        <f>SUM(D188:D191)</f>
        <v>310</v>
      </c>
      <c r="E187" s="47">
        <f>SUM(E188:E191)</f>
        <v>74</v>
      </c>
      <c r="F187" s="47">
        <f>SUM(F188:F191)</f>
        <v>74</v>
      </c>
      <c r="G187" s="47">
        <f>SUM(G188:G191)</f>
        <v>76</v>
      </c>
      <c r="H187" s="47">
        <f>SUM(H188:H191)</f>
        <v>86</v>
      </c>
    </row>
    <row r="188" spans="1:8" s="45" customFormat="1" ht="14.25" customHeight="1" hidden="1">
      <c r="A188" s="13"/>
      <c r="B188" s="13">
        <v>6801</v>
      </c>
      <c r="C188" s="12" t="s">
        <v>35</v>
      </c>
      <c r="D188" s="46">
        <v>150</v>
      </c>
      <c r="E188" s="46">
        <v>35</v>
      </c>
      <c r="F188" s="46">
        <v>35</v>
      </c>
      <c r="G188" s="46">
        <v>35</v>
      </c>
      <c r="H188" s="46">
        <v>45</v>
      </c>
    </row>
    <row r="189" spans="1:8" s="45" customFormat="1" ht="14.25" customHeight="1" hidden="1">
      <c r="A189" s="13"/>
      <c r="B189" s="13">
        <v>6802</v>
      </c>
      <c r="C189" s="12" t="s">
        <v>31</v>
      </c>
      <c r="D189" s="46">
        <v>60</v>
      </c>
      <c r="E189" s="46">
        <v>15</v>
      </c>
      <c r="F189" s="46">
        <v>15</v>
      </c>
      <c r="G189" s="46">
        <v>15</v>
      </c>
      <c r="H189" s="46">
        <v>15</v>
      </c>
    </row>
    <row r="190" spans="1:8" s="45" customFormat="1" ht="14.25" customHeight="1" hidden="1">
      <c r="A190" s="13"/>
      <c r="B190" s="13">
        <v>6803</v>
      </c>
      <c r="C190" s="12" t="s">
        <v>34</v>
      </c>
      <c r="D190" s="46">
        <v>50</v>
      </c>
      <c r="E190" s="46">
        <v>12</v>
      </c>
      <c r="F190" s="46">
        <v>12</v>
      </c>
      <c r="G190" s="46">
        <v>13</v>
      </c>
      <c r="H190" s="46">
        <v>13</v>
      </c>
    </row>
    <row r="191" spans="1:8" s="45" customFormat="1" ht="14.25" customHeight="1" hidden="1">
      <c r="A191" s="13"/>
      <c r="B191" s="13">
        <v>6806</v>
      </c>
      <c r="C191" s="12" t="s">
        <v>33</v>
      </c>
      <c r="D191" s="46">
        <v>50</v>
      </c>
      <c r="E191" s="46">
        <v>12</v>
      </c>
      <c r="F191" s="46">
        <v>12</v>
      </c>
      <c r="G191" s="46">
        <v>13</v>
      </c>
      <c r="H191" s="46">
        <v>13</v>
      </c>
    </row>
    <row r="192" spans="1:8" s="45" customFormat="1" ht="14.25" customHeight="1">
      <c r="A192" s="49">
        <v>6850</v>
      </c>
      <c r="B192" s="49"/>
      <c r="C192" s="48" t="s">
        <v>32</v>
      </c>
      <c r="D192" s="47">
        <f>SUM(D194:D197)</f>
        <v>210</v>
      </c>
      <c r="E192" s="47">
        <f>SUM(E194:E197)</f>
        <v>51</v>
      </c>
      <c r="F192" s="47">
        <f>SUM(F194:F197)</f>
        <v>51</v>
      </c>
      <c r="G192" s="47">
        <f>SUM(G194:G197)</f>
        <v>54</v>
      </c>
      <c r="H192" s="47">
        <f>SUM(H194:H197)</f>
        <v>54</v>
      </c>
    </row>
    <row r="193" spans="1:8" s="45" customFormat="1" ht="14.25" customHeight="1" hidden="1">
      <c r="A193" s="49"/>
      <c r="B193" s="13">
        <v>6851</v>
      </c>
      <c r="C193" s="12" t="s">
        <v>35</v>
      </c>
      <c r="D193" s="46">
        <v>50</v>
      </c>
      <c r="E193" s="46">
        <v>12</v>
      </c>
      <c r="F193" s="46">
        <v>12</v>
      </c>
      <c r="G193" s="46">
        <v>13</v>
      </c>
      <c r="H193" s="46">
        <v>13</v>
      </c>
    </row>
    <row r="194" spans="1:8" s="45" customFormat="1" ht="14.25" customHeight="1" hidden="1">
      <c r="A194" s="13"/>
      <c r="B194" s="13">
        <v>6852</v>
      </c>
      <c r="C194" s="12" t="s">
        <v>31</v>
      </c>
      <c r="D194" s="46">
        <v>50</v>
      </c>
      <c r="E194" s="46">
        <v>12</v>
      </c>
      <c r="F194" s="46">
        <v>12</v>
      </c>
      <c r="G194" s="46">
        <v>13</v>
      </c>
      <c r="H194" s="46">
        <v>13</v>
      </c>
    </row>
    <row r="195" spans="1:8" s="45" customFormat="1" ht="14.25" customHeight="1" hidden="1">
      <c r="A195" s="13"/>
      <c r="B195" s="13">
        <v>6853</v>
      </c>
      <c r="C195" s="12" t="s">
        <v>34</v>
      </c>
      <c r="D195" s="46">
        <v>50</v>
      </c>
      <c r="E195" s="46">
        <v>12</v>
      </c>
      <c r="F195" s="46">
        <v>12</v>
      </c>
      <c r="G195" s="46">
        <v>13</v>
      </c>
      <c r="H195" s="46">
        <v>13</v>
      </c>
    </row>
    <row r="196" spans="1:8" s="45" customFormat="1" ht="14.25" customHeight="1" hidden="1">
      <c r="A196" s="13"/>
      <c r="B196" s="13">
        <v>6854</v>
      </c>
      <c r="C196" s="12" t="s">
        <v>84</v>
      </c>
      <c r="D196" s="46">
        <v>50</v>
      </c>
      <c r="E196" s="46">
        <v>12</v>
      </c>
      <c r="F196" s="46">
        <v>12</v>
      </c>
      <c r="G196" s="46">
        <v>13</v>
      </c>
      <c r="H196" s="46">
        <v>13</v>
      </c>
    </row>
    <row r="197" spans="1:8" s="45" customFormat="1" ht="14.25" customHeight="1" hidden="1">
      <c r="A197" s="13"/>
      <c r="B197" s="13">
        <v>6899</v>
      </c>
      <c r="C197" s="12" t="s">
        <v>30</v>
      </c>
      <c r="D197" s="46">
        <v>60</v>
      </c>
      <c r="E197" s="46">
        <v>15</v>
      </c>
      <c r="F197" s="46">
        <v>15</v>
      </c>
      <c r="G197" s="46">
        <v>15</v>
      </c>
      <c r="H197" s="46">
        <v>15</v>
      </c>
    </row>
    <row r="198" spans="1:8" s="45" customFormat="1" ht="14.25" customHeight="1">
      <c r="A198" s="82">
        <v>7000</v>
      </c>
      <c r="B198" s="82"/>
      <c r="C198" s="81" t="s">
        <v>21</v>
      </c>
      <c r="D198" s="47">
        <f>SUM(D199:D207)</f>
        <v>7940</v>
      </c>
      <c r="E198" s="47">
        <f>SUM(E199:E207)</f>
        <v>1935</v>
      </c>
      <c r="F198" s="47">
        <f>SUM(F199:F207)</f>
        <v>1995</v>
      </c>
      <c r="G198" s="47">
        <f>SUM(G199:G207)</f>
        <v>1995</v>
      </c>
      <c r="H198" s="47">
        <f>SUM(H199:H207)</f>
        <v>2015</v>
      </c>
    </row>
    <row r="199" spans="1:8" s="45" customFormat="1" ht="14.25" customHeight="1" hidden="1">
      <c r="A199" s="35"/>
      <c r="B199" s="35">
        <v>7001</v>
      </c>
      <c r="C199" s="34" t="s">
        <v>20</v>
      </c>
      <c r="D199" s="46">
        <v>400</v>
      </c>
      <c r="E199" s="46">
        <v>100</v>
      </c>
      <c r="F199" s="46">
        <v>100</v>
      </c>
      <c r="G199" s="46">
        <v>100</v>
      </c>
      <c r="H199" s="46">
        <v>100</v>
      </c>
    </row>
    <row r="200" spans="1:8" s="45" customFormat="1" ht="14.25" customHeight="1" hidden="1">
      <c r="A200" s="35"/>
      <c r="B200" s="35">
        <v>7002</v>
      </c>
      <c r="C200" s="34" t="s">
        <v>83</v>
      </c>
      <c r="D200" s="46">
        <v>200</v>
      </c>
      <c r="E200" s="46"/>
      <c r="F200" s="46">
        <v>60</v>
      </c>
      <c r="G200" s="46">
        <v>60</v>
      </c>
      <c r="H200" s="46">
        <v>80</v>
      </c>
    </row>
    <row r="201" spans="1:8" s="45" customFormat="1" ht="14.25" customHeight="1" hidden="1">
      <c r="A201" s="35"/>
      <c r="B201" s="35">
        <v>7003</v>
      </c>
      <c r="C201" s="34" t="s">
        <v>19</v>
      </c>
      <c r="D201" s="46">
        <v>400</v>
      </c>
      <c r="E201" s="46">
        <v>100</v>
      </c>
      <c r="F201" s="46">
        <v>100</v>
      </c>
      <c r="G201" s="46">
        <v>100</v>
      </c>
      <c r="H201" s="46">
        <v>100</v>
      </c>
    </row>
    <row r="202" spans="1:8" s="45" customFormat="1" ht="14.25" customHeight="1" hidden="1">
      <c r="A202" s="368"/>
      <c r="B202" s="368">
        <v>7004</v>
      </c>
      <c r="C202" s="369" t="s">
        <v>82</v>
      </c>
      <c r="D202" s="64">
        <v>100</v>
      </c>
      <c r="E202" s="64">
        <v>25</v>
      </c>
      <c r="F202" s="64">
        <v>25</v>
      </c>
      <c r="G202" s="64">
        <v>25</v>
      </c>
      <c r="H202" s="64">
        <v>25</v>
      </c>
    </row>
    <row r="203" spans="1:8" s="45" customFormat="1" ht="14.25" customHeight="1" hidden="1">
      <c r="A203" s="370"/>
      <c r="B203" s="370">
        <v>7006</v>
      </c>
      <c r="C203" s="371" t="s">
        <v>17</v>
      </c>
      <c r="D203" s="372">
        <v>200</v>
      </c>
      <c r="E203" s="372">
        <v>50</v>
      </c>
      <c r="F203" s="372">
        <v>50</v>
      </c>
      <c r="G203" s="372">
        <v>50</v>
      </c>
      <c r="H203" s="372">
        <v>50</v>
      </c>
    </row>
    <row r="204" spans="1:8" s="45" customFormat="1" ht="13.5" customHeight="1" hidden="1">
      <c r="A204" s="35"/>
      <c r="B204" s="35">
        <v>7012</v>
      </c>
      <c r="C204" s="34" t="s">
        <v>16</v>
      </c>
      <c r="D204" s="46">
        <v>2000</v>
      </c>
      <c r="E204" s="46">
        <v>500</v>
      </c>
      <c r="F204" s="46">
        <v>500</v>
      </c>
      <c r="G204" s="46">
        <v>500</v>
      </c>
      <c r="H204" s="46">
        <v>500</v>
      </c>
    </row>
    <row r="205" spans="1:8" s="45" customFormat="1" ht="13.5" customHeight="1" hidden="1">
      <c r="A205" s="35"/>
      <c r="B205" s="80">
        <v>7013</v>
      </c>
      <c r="C205" s="79" t="s">
        <v>81</v>
      </c>
      <c r="D205" s="46">
        <v>240</v>
      </c>
      <c r="E205" s="46">
        <v>60</v>
      </c>
      <c r="F205" s="46">
        <v>60</v>
      </c>
      <c r="G205" s="46">
        <v>60</v>
      </c>
      <c r="H205" s="46">
        <v>60</v>
      </c>
    </row>
    <row r="206" spans="1:8" s="45" customFormat="1" ht="13.5" customHeight="1" hidden="1">
      <c r="A206" s="35"/>
      <c r="B206" s="35">
        <v>7017</v>
      </c>
      <c r="C206" s="34" t="s">
        <v>80</v>
      </c>
      <c r="D206" s="46">
        <v>1400</v>
      </c>
      <c r="E206" s="46">
        <v>350</v>
      </c>
      <c r="F206" s="46">
        <v>350</v>
      </c>
      <c r="G206" s="46">
        <v>350</v>
      </c>
      <c r="H206" s="46">
        <v>350</v>
      </c>
    </row>
    <row r="207" spans="1:8" s="45" customFormat="1" ht="13.5" customHeight="1" hidden="1">
      <c r="A207" s="78"/>
      <c r="B207" s="78">
        <v>7049</v>
      </c>
      <c r="C207" s="77" t="s">
        <v>75</v>
      </c>
      <c r="D207" s="70">
        <v>3000</v>
      </c>
      <c r="E207" s="70">
        <v>750</v>
      </c>
      <c r="F207" s="70">
        <v>750</v>
      </c>
      <c r="G207" s="70">
        <v>750</v>
      </c>
      <c r="H207" s="70">
        <v>750</v>
      </c>
    </row>
    <row r="208" spans="1:8" s="45" customFormat="1" ht="13.5" customHeight="1">
      <c r="A208" s="76"/>
      <c r="B208" s="76"/>
      <c r="C208" s="24" t="s">
        <v>10</v>
      </c>
      <c r="D208" s="73">
        <f>D209+D218</f>
        <v>9043.776</v>
      </c>
      <c r="E208" s="73">
        <f>E209+E218</f>
        <v>1909</v>
      </c>
      <c r="F208" s="73">
        <f>F209+F218</f>
        <v>3309</v>
      </c>
      <c r="G208" s="73">
        <f>G209+G218</f>
        <v>1909</v>
      </c>
      <c r="H208" s="73">
        <f>H209+H218</f>
        <v>1916.7759999999998</v>
      </c>
    </row>
    <row r="209" spans="1:8" s="45" customFormat="1" ht="13.5" customHeight="1">
      <c r="A209" s="75">
        <v>6900</v>
      </c>
      <c r="B209" s="75"/>
      <c r="C209" s="74" t="s">
        <v>29</v>
      </c>
      <c r="D209" s="66">
        <f>SUM(D210:D217)</f>
        <v>3643.776</v>
      </c>
      <c r="E209" s="66">
        <f>SUM(E210:E217)</f>
        <v>559</v>
      </c>
      <c r="F209" s="66">
        <f>SUM(F210:F217)</f>
        <v>1959</v>
      </c>
      <c r="G209" s="66">
        <f>SUM(G210:G217)</f>
        <v>559</v>
      </c>
      <c r="H209" s="66">
        <f>SUM(H210:H217)</f>
        <v>566.776</v>
      </c>
    </row>
    <row r="210" spans="1:8" s="45" customFormat="1" ht="13.5" customHeight="1" hidden="1">
      <c r="A210" s="35"/>
      <c r="B210" s="35">
        <v>6902</v>
      </c>
      <c r="C210" s="34" t="s">
        <v>28</v>
      </c>
      <c r="D210" s="46">
        <v>250</v>
      </c>
      <c r="E210" s="46">
        <v>62</v>
      </c>
      <c r="F210" s="46">
        <v>62</v>
      </c>
      <c r="G210" s="46">
        <v>62</v>
      </c>
      <c r="H210" s="46">
        <v>64</v>
      </c>
    </row>
    <row r="211" spans="1:8" s="45" customFormat="1" ht="13.5" customHeight="1" hidden="1">
      <c r="A211" s="35"/>
      <c r="B211" s="35">
        <v>6907</v>
      </c>
      <c r="C211" s="34" t="s">
        <v>26</v>
      </c>
      <c r="D211" s="46">
        <v>1400</v>
      </c>
      <c r="E211" s="46"/>
      <c r="F211" s="46">
        <v>1400</v>
      </c>
      <c r="G211" s="46"/>
      <c r="H211" s="46"/>
    </row>
    <row r="212" spans="1:8" s="45" customFormat="1" ht="13.5" customHeight="1" hidden="1">
      <c r="A212" s="35"/>
      <c r="B212" s="35">
        <v>6912</v>
      </c>
      <c r="C212" s="34" t="s">
        <v>8</v>
      </c>
      <c r="D212" s="46">
        <v>300</v>
      </c>
      <c r="E212" s="46">
        <v>75</v>
      </c>
      <c r="F212" s="46">
        <v>75</v>
      </c>
      <c r="G212" s="46">
        <v>75</v>
      </c>
      <c r="H212" s="46">
        <v>75</v>
      </c>
    </row>
    <row r="213" spans="1:8" s="45" customFormat="1" ht="13.5" customHeight="1" hidden="1">
      <c r="A213" s="35"/>
      <c r="B213" s="35">
        <v>6913</v>
      </c>
      <c r="C213" s="34" t="s">
        <v>79</v>
      </c>
      <c r="D213" s="46">
        <v>50</v>
      </c>
      <c r="E213" s="46">
        <v>13</v>
      </c>
      <c r="F213" s="46">
        <v>13</v>
      </c>
      <c r="G213" s="46">
        <v>12</v>
      </c>
      <c r="H213" s="46">
        <v>12</v>
      </c>
    </row>
    <row r="214" spans="1:8" s="45" customFormat="1" ht="13.5" customHeight="1" hidden="1">
      <c r="A214" s="35"/>
      <c r="B214" s="35">
        <v>6917</v>
      </c>
      <c r="C214" s="34" t="s">
        <v>24</v>
      </c>
      <c r="D214" s="46">
        <v>100</v>
      </c>
      <c r="E214" s="46">
        <v>25</v>
      </c>
      <c r="F214" s="46">
        <v>25</v>
      </c>
      <c r="G214" s="46">
        <v>25</v>
      </c>
      <c r="H214" s="46">
        <v>25</v>
      </c>
    </row>
    <row r="215" spans="1:8" s="45" customFormat="1" ht="13.5" customHeight="1" hidden="1">
      <c r="A215" s="35"/>
      <c r="B215" s="35">
        <v>6918</v>
      </c>
      <c r="C215" s="34" t="s">
        <v>78</v>
      </c>
      <c r="D215" s="46">
        <v>1090</v>
      </c>
      <c r="E215" s="46">
        <v>272</v>
      </c>
      <c r="F215" s="46">
        <v>272</v>
      </c>
      <c r="G215" s="46">
        <v>273</v>
      </c>
      <c r="H215" s="46">
        <v>273</v>
      </c>
    </row>
    <row r="216" spans="1:8" s="45" customFormat="1" ht="13.5" customHeight="1" hidden="1">
      <c r="A216" s="35"/>
      <c r="B216" s="35">
        <v>6921</v>
      </c>
      <c r="C216" s="34" t="s">
        <v>23</v>
      </c>
      <c r="D216" s="46">
        <v>250</v>
      </c>
      <c r="E216" s="46">
        <v>62</v>
      </c>
      <c r="F216" s="46">
        <v>62</v>
      </c>
      <c r="G216" s="46">
        <v>62</v>
      </c>
      <c r="H216" s="46">
        <v>64</v>
      </c>
    </row>
    <row r="217" spans="1:8" s="45" customFormat="1" ht="13.5" customHeight="1" hidden="1">
      <c r="A217" s="35"/>
      <c r="B217" s="35">
        <v>6949</v>
      </c>
      <c r="C217" s="34" t="s">
        <v>22</v>
      </c>
      <c r="D217" s="46">
        <v>203.776</v>
      </c>
      <c r="E217" s="46">
        <v>50</v>
      </c>
      <c r="F217" s="46">
        <v>50</v>
      </c>
      <c r="G217" s="46">
        <v>50</v>
      </c>
      <c r="H217" s="46">
        <v>53.776</v>
      </c>
    </row>
    <row r="218" spans="1:8" ht="13.5" customHeight="1">
      <c r="A218" s="23">
        <v>9050</v>
      </c>
      <c r="B218" s="23"/>
      <c r="C218" s="22" t="s">
        <v>9</v>
      </c>
      <c r="D218" s="47">
        <f>SUM(D219:D222)</f>
        <v>5400</v>
      </c>
      <c r="E218" s="47">
        <f>SUM(E219:E222)</f>
        <v>1350</v>
      </c>
      <c r="F218" s="47">
        <f>SUM(F219:F222)</f>
        <v>1350</v>
      </c>
      <c r="G218" s="47">
        <f>SUM(G219:G222)</f>
        <v>1350</v>
      </c>
      <c r="H218" s="47">
        <f>SUM(H219:H222)</f>
        <v>1350</v>
      </c>
    </row>
    <row r="219" spans="1:8" ht="13.5" customHeight="1" hidden="1">
      <c r="A219" s="20"/>
      <c r="B219" s="20">
        <v>9055</v>
      </c>
      <c r="C219" s="19" t="s">
        <v>77</v>
      </c>
      <c r="D219" s="46">
        <v>2400</v>
      </c>
      <c r="E219" s="46">
        <v>600</v>
      </c>
      <c r="F219" s="46">
        <v>600</v>
      </c>
      <c r="G219" s="46">
        <v>600</v>
      </c>
      <c r="H219" s="46">
        <v>600</v>
      </c>
    </row>
    <row r="220" spans="1:8" ht="13.5" customHeight="1" hidden="1">
      <c r="A220" s="20"/>
      <c r="B220" s="20">
        <v>9057</v>
      </c>
      <c r="C220" s="19" t="s">
        <v>26</v>
      </c>
      <c r="D220" s="46">
        <v>500</v>
      </c>
      <c r="E220" s="46">
        <v>125</v>
      </c>
      <c r="F220" s="46">
        <v>125</v>
      </c>
      <c r="G220" s="46">
        <v>125</v>
      </c>
      <c r="H220" s="46">
        <v>125</v>
      </c>
    </row>
    <row r="221" spans="1:8" ht="13.5" customHeight="1" hidden="1">
      <c r="A221" s="20"/>
      <c r="B221" s="20">
        <v>9062</v>
      </c>
      <c r="C221" s="19" t="s">
        <v>8</v>
      </c>
      <c r="D221" s="46">
        <v>2000</v>
      </c>
      <c r="E221" s="46">
        <v>500</v>
      </c>
      <c r="F221" s="46">
        <v>500</v>
      </c>
      <c r="G221" s="46">
        <v>500</v>
      </c>
      <c r="H221" s="46">
        <v>500</v>
      </c>
    </row>
    <row r="222" spans="1:8" ht="13.5" customHeight="1" hidden="1">
      <c r="A222" s="20"/>
      <c r="B222" s="20">
        <v>9099</v>
      </c>
      <c r="C222" s="19" t="s">
        <v>7</v>
      </c>
      <c r="D222" s="46">
        <v>500</v>
      </c>
      <c r="E222" s="46">
        <v>125</v>
      </c>
      <c r="F222" s="46">
        <v>125</v>
      </c>
      <c r="G222" s="46">
        <v>125</v>
      </c>
      <c r="H222" s="46">
        <v>125</v>
      </c>
    </row>
    <row r="223" spans="1:8" ht="13.5" customHeight="1">
      <c r="A223" s="10"/>
      <c r="B223" s="10"/>
      <c r="C223" s="8" t="s">
        <v>76</v>
      </c>
      <c r="D223" s="73">
        <f>D224+D230</f>
        <v>1658</v>
      </c>
      <c r="E223" s="73">
        <f>E224+E230</f>
        <v>414</v>
      </c>
      <c r="F223" s="73">
        <f>F224+F230</f>
        <v>414</v>
      </c>
      <c r="G223" s="73">
        <f>G224+G230</f>
        <v>415</v>
      </c>
      <c r="H223" s="73">
        <f>H224+H230</f>
        <v>415</v>
      </c>
    </row>
    <row r="224" spans="1:8" ht="13.5" customHeight="1">
      <c r="A224" s="16">
        <v>7750</v>
      </c>
      <c r="B224" s="16"/>
      <c r="C224" s="15" t="s">
        <v>75</v>
      </c>
      <c r="D224" s="66">
        <f>SUM(D225:D229)</f>
        <v>1448</v>
      </c>
      <c r="E224" s="66">
        <f>SUM(E225:E229)</f>
        <v>362</v>
      </c>
      <c r="F224" s="66">
        <f>SUM(F225:F229)</f>
        <v>362</v>
      </c>
      <c r="G224" s="66">
        <f>SUM(G225:G229)</f>
        <v>362</v>
      </c>
      <c r="H224" s="66">
        <f>SUM(H225:H229)</f>
        <v>362</v>
      </c>
    </row>
    <row r="225" spans="1:8" ht="13.5" customHeight="1" hidden="1">
      <c r="A225" s="13"/>
      <c r="B225" s="13">
        <v>7752</v>
      </c>
      <c r="C225" s="12" t="s">
        <v>74</v>
      </c>
      <c r="D225" s="46">
        <v>200</v>
      </c>
      <c r="E225" s="46">
        <v>50</v>
      </c>
      <c r="F225" s="46">
        <v>50</v>
      </c>
      <c r="G225" s="46">
        <v>50</v>
      </c>
      <c r="H225" s="46">
        <v>50</v>
      </c>
    </row>
    <row r="226" spans="1:8" ht="13.5" customHeight="1" hidden="1">
      <c r="A226" s="13"/>
      <c r="B226" s="13">
        <v>7756</v>
      </c>
      <c r="C226" s="12" t="s">
        <v>73</v>
      </c>
      <c r="D226" s="46">
        <v>200</v>
      </c>
      <c r="E226" s="46">
        <v>50</v>
      </c>
      <c r="F226" s="46">
        <v>50</v>
      </c>
      <c r="G226" s="46">
        <v>50</v>
      </c>
      <c r="H226" s="46">
        <v>50</v>
      </c>
    </row>
    <row r="227" spans="1:8" ht="13.5" customHeight="1" hidden="1">
      <c r="A227" s="13"/>
      <c r="B227" s="13">
        <v>7757</v>
      </c>
      <c r="C227" s="12" t="s">
        <v>72</v>
      </c>
      <c r="D227" s="46">
        <v>48</v>
      </c>
      <c r="E227" s="46">
        <v>12</v>
      </c>
      <c r="F227" s="46">
        <v>12</v>
      </c>
      <c r="G227" s="46">
        <v>12</v>
      </c>
      <c r="H227" s="46">
        <v>12</v>
      </c>
    </row>
    <row r="228" spans="1:8" ht="13.5" customHeight="1" hidden="1">
      <c r="A228" s="49"/>
      <c r="B228" s="13">
        <v>7761</v>
      </c>
      <c r="C228" s="12" t="s">
        <v>71</v>
      </c>
      <c r="D228" s="46">
        <v>400</v>
      </c>
      <c r="E228" s="46">
        <v>100</v>
      </c>
      <c r="F228" s="46">
        <v>100</v>
      </c>
      <c r="G228" s="46">
        <v>100</v>
      </c>
      <c r="H228" s="46">
        <v>100</v>
      </c>
    </row>
    <row r="229" spans="1:8" ht="13.5" customHeight="1" hidden="1">
      <c r="A229" s="49"/>
      <c r="B229" s="13">
        <v>7799</v>
      </c>
      <c r="C229" s="12" t="s">
        <v>70</v>
      </c>
      <c r="D229" s="46">
        <v>600</v>
      </c>
      <c r="E229" s="46">
        <v>150</v>
      </c>
      <c r="F229" s="46">
        <v>150</v>
      </c>
      <c r="G229" s="46">
        <v>150</v>
      </c>
      <c r="H229" s="46">
        <v>150</v>
      </c>
    </row>
    <row r="230" spans="1:8" ht="13.5" customHeight="1">
      <c r="A230" s="49">
        <v>7850</v>
      </c>
      <c r="B230" s="49"/>
      <c r="C230" s="48" t="s">
        <v>69</v>
      </c>
      <c r="D230" s="47">
        <f>SUM(D231:D232)</f>
        <v>210</v>
      </c>
      <c r="E230" s="47">
        <f>SUM(E231:E232)</f>
        <v>52</v>
      </c>
      <c r="F230" s="47">
        <f>SUM(F231:F232)</f>
        <v>52</v>
      </c>
      <c r="G230" s="47">
        <f>SUM(G231:G232)</f>
        <v>53</v>
      </c>
      <c r="H230" s="47">
        <f>SUM(H231:H232)</f>
        <v>53</v>
      </c>
    </row>
    <row r="231" spans="1:8" ht="12.75" customHeight="1" hidden="1">
      <c r="A231" s="13"/>
      <c r="B231" s="13">
        <v>7853</v>
      </c>
      <c r="C231" s="12" t="s">
        <v>68</v>
      </c>
      <c r="D231" s="46">
        <v>50</v>
      </c>
      <c r="E231" s="46">
        <v>12</v>
      </c>
      <c r="F231" s="46">
        <v>12</v>
      </c>
      <c r="G231" s="46">
        <v>13</v>
      </c>
      <c r="H231" s="46">
        <v>13</v>
      </c>
    </row>
    <row r="232" spans="1:8" ht="12.75" customHeight="1" hidden="1">
      <c r="A232" s="72"/>
      <c r="B232" s="72">
        <v>7899</v>
      </c>
      <c r="C232" s="71" t="s">
        <v>30</v>
      </c>
      <c r="D232" s="70">
        <v>160</v>
      </c>
      <c r="E232" s="70">
        <v>40</v>
      </c>
      <c r="F232" s="70">
        <v>40</v>
      </c>
      <c r="G232" s="70">
        <v>40</v>
      </c>
      <c r="H232" s="70">
        <v>40</v>
      </c>
    </row>
    <row r="233" spans="1:8" ht="12.75" customHeight="1">
      <c r="A233" s="58">
        <v>1.2</v>
      </c>
      <c r="B233" s="69"/>
      <c r="C233" s="68" t="s">
        <v>67</v>
      </c>
      <c r="D233" s="67">
        <f aca="true" t="shared" si="0" ref="D233:H234">D234</f>
        <v>260</v>
      </c>
      <c r="E233" s="67">
        <f t="shared" si="0"/>
        <v>65</v>
      </c>
      <c r="F233" s="67">
        <f t="shared" si="0"/>
        <v>65</v>
      </c>
      <c r="G233" s="67">
        <f t="shared" si="0"/>
        <v>65</v>
      </c>
      <c r="H233" s="67">
        <f t="shared" si="0"/>
        <v>65</v>
      </c>
    </row>
    <row r="234" spans="1:8" ht="12.75" customHeight="1">
      <c r="A234" s="16">
        <v>6000</v>
      </c>
      <c r="B234" s="16"/>
      <c r="C234" s="54" t="s">
        <v>62</v>
      </c>
      <c r="D234" s="66">
        <f t="shared" si="0"/>
        <v>260</v>
      </c>
      <c r="E234" s="66">
        <f t="shared" si="0"/>
        <v>65</v>
      </c>
      <c r="F234" s="66">
        <f t="shared" si="0"/>
        <v>65</v>
      </c>
      <c r="G234" s="66">
        <f t="shared" si="0"/>
        <v>65</v>
      </c>
      <c r="H234" s="66">
        <f t="shared" si="0"/>
        <v>65</v>
      </c>
    </row>
    <row r="235" spans="1:8" ht="12.75" customHeight="1" hidden="1">
      <c r="A235" s="21"/>
      <c r="B235" s="21">
        <v>6001</v>
      </c>
      <c r="C235" s="65" t="s">
        <v>66</v>
      </c>
      <c r="D235" s="64">
        <v>260</v>
      </c>
      <c r="E235" s="64">
        <f>D235/4</f>
        <v>65</v>
      </c>
      <c r="F235" s="64">
        <f>E235</f>
        <v>65</v>
      </c>
      <c r="G235" s="64">
        <f>F235</f>
        <v>65</v>
      </c>
      <c r="H235" s="64">
        <f>D235-(E235+F235+G235)</f>
        <v>65</v>
      </c>
    </row>
    <row r="236" spans="1:8" ht="12.75" customHeight="1">
      <c r="A236" s="62">
        <v>2</v>
      </c>
      <c r="B236" s="61"/>
      <c r="C236" s="63" t="s">
        <v>65</v>
      </c>
      <c r="D236" s="59">
        <f>D237</f>
        <v>8083</v>
      </c>
      <c r="E236" s="59">
        <f>E237</f>
        <v>1988.5</v>
      </c>
      <c r="F236" s="59">
        <f>F237</f>
        <v>1980.5</v>
      </c>
      <c r="G236" s="59">
        <f>G237</f>
        <v>2075.5</v>
      </c>
      <c r="H236" s="59">
        <f>H237</f>
        <v>2038.5</v>
      </c>
    </row>
    <row r="237" spans="1:8" ht="12.75" customHeight="1">
      <c r="A237" s="62"/>
      <c r="B237" s="61"/>
      <c r="C237" s="60" t="s">
        <v>64</v>
      </c>
      <c r="D237" s="59">
        <f>D238+D250+D297+D304+D300</f>
        <v>8083</v>
      </c>
      <c r="E237" s="59">
        <f>E238+E250+E297+E304+E300</f>
        <v>1988.5</v>
      </c>
      <c r="F237" s="59">
        <f>F238+F250+F297+F304+F300</f>
        <v>1980.5</v>
      </c>
      <c r="G237" s="59">
        <f>G238+G250+G297+G304+G300</f>
        <v>2075.5</v>
      </c>
      <c r="H237" s="59">
        <f>H238+H250+H297+H304+H300</f>
        <v>2038.5</v>
      </c>
    </row>
    <row r="238" spans="1:8" ht="12.75" customHeight="1">
      <c r="A238" s="58"/>
      <c r="B238" s="58"/>
      <c r="C238" s="53" t="s">
        <v>63</v>
      </c>
      <c r="D238" s="17">
        <f>D245+D239+D241+D248</f>
        <v>1682.3200000000002</v>
      </c>
      <c r="E238" s="17">
        <f>E245+E239+E241+E248</f>
        <v>391</v>
      </c>
      <c r="F238" s="17">
        <f>F245+F239+F241+F248</f>
        <v>391</v>
      </c>
      <c r="G238" s="17">
        <f>G245+G239+G241+G248</f>
        <v>471</v>
      </c>
      <c r="H238" s="17">
        <f>H245+H239+H241+H248</f>
        <v>429.32</v>
      </c>
    </row>
    <row r="239" spans="1:8" ht="12.75" customHeight="1">
      <c r="A239" s="16">
        <v>6000</v>
      </c>
      <c r="B239" s="16"/>
      <c r="C239" s="54" t="s">
        <v>62</v>
      </c>
      <c r="D239" s="14">
        <f>D240</f>
        <v>510</v>
      </c>
      <c r="E239" s="14">
        <f>E240</f>
        <v>125</v>
      </c>
      <c r="F239" s="14">
        <f>F240</f>
        <v>125</v>
      </c>
      <c r="G239" s="14">
        <f>G240</f>
        <v>125</v>
      </c>
      <c r="H239" s="14">
        <f>H240</f>
        <v>135</v>
      </c>
    </row>
    <row r="240" spans="1:8" ht="12.75" customHeight="1" hidden="1">
      <c r="A240" s="13"/>
      <c r="B240" s="13">
        <v>6001</v>
      </c>
      <c r="C240" s="50" t="s">
        <v>66</v>
      </c>
      <c r="D240" s="11">
        <v>510</v>
      </c>
      <c r="E240" s="11">
        <v>125</v>
      </c>
      <c r="F240" s="11">
        <v>125</v>
      </c>
      <c r="G240" s="11">
        <v>125</v>
      </c>
      <c r="H240" s="11">
        <v>135</v>
      </c>
    </row>
    <row r="241" spans="1:8" ht="12.75" customHeight="1">
      <c r="A241" s="16">
        <v>6100</v>
      </c>
      <c r="B241" s="16"/>
      <c r="C241" s="54" t="s">
        <v>61</v>
      </c>
      <c r="D241" s="14">
        <f>SUM(D242:D244)</f>
        <v>504</v>
      </c>
      <c r="E241" s="14">
        <f>SUM(E242:E244)</f>
        <v>101</v>
      </c>
      <c r="F241" s="14">
        <f>SUM(F242:F244)</f>
        <v>101</v>
      </c>
      <c r="G241" s="14">
        <f>SUM(G242:G244)</f>
        <v>176</v>
      </c>
      <c r="H241" s="14">
        <f>SUM(H242:H244)</f>
        <v>126</v>
      </c>
    </row>
    <row r="242" spans="1:8" ht="12.75" customHeight="1" hidden="1">
      <c r="A242" s="16"/>
      <c r="B242" s="57">
        <v>6106</v>
      </c>
      <c r="C242" s="56" t="s">
        <v>60</v>
      </c>
      <c r="D242" s="55">
        <v>200</v>
      </c>
      <c r="E242" s="55">
        <v>25</v>
      </c>
      <c r="F242" s="55">
        <v>25</v>
      </c>
      <c r="G242" s="55">
        <v>100</v>
      </c>
      <c r="H242" s="55">
        <v>50</v>
      </c>
    </row>
    <row r="243" spans="1:8" ht="12.75" customHeight="1" hidden="1">
      <c r="A243" s="16"/>
      <c r="B243" s="57">
        <v>6112</v>
      </c>
      <c r="C243" s="56" t="s">
        <v>59</v>
      </c>
      <c r="D243" s="55">
        <v>204</v>
      </c>
      <c r="E243" s="55">
        <v>51</v>
      </c>
      <c r="F243" s="55">
        <v>51</v>
      </c>
      <c r="G243" s="55">
        <v>51</v>
      </c>
      <c r="H243" s="55">
        <v>51</v>
      </c>
    </row>
    <row r="244" spans="1:8" ht="12.75" customHeight="1" hidden="1">
      <c r="A244" s="16"/>
      <c r="B244" s="57">
        <v>6115</v>
      </c>
      <c r="C244" s="56" t="s">
        <v>58</v>
      </c>
      <c r="D244" s="55">
        <v>100</v>
      </c>
      <c r="E244" s="55">
        <v>25</v>
      </c>
      <c r="F244" s="55">
        <v>25</v>
      </c>
      <c r="G244" s="55">
        <v>25</v>
      </c>
      <c r="H244" s="55">
        <v>25</v>
      </c>
    </row>
    <row r="245" spans="1:11" ht="12.75" customHeight="1">
      <c r="A245" s="49">
        <v>6150</v>
      </c>
      <c r="B245" s="49"/>
      <c r="C245" s="51" t="s">
        <v>57</v>
      </c>
      <c r="D245" s="39">
        <f>SUM(D246:D247)</f>
        <v>663.32</v>
      </c>
      <c r="E245" s="39">
        <f>SUM(E246:E247)</f>
        <v>165</v>
      </c>
      <c r="F245" s="39">
        <f>SUM(F246:F247)</f>
        <v>165</v>
      </c>
      <c r="G245" s="39">
        <f>SUM(G246:G247)</f>
        <v>165</v>
      </c>
      <c r="H245" s="39">
        <f>SUM(H246:H247)</f>
        <v>168.32</v>
      </c>
      <c r="K245" s="1">
        <v>2197.48</v>
      </c>
    </row>
    <row r="246" spans="1:11" ht="12.75" customHeight="1" hidden="1">
      <c r="A246" s="13"/>
      <c r="B246" s="13">
        <v>6153</v>
      </c>
      <c r="C246" s="50" t="s">
        <v>57</v>
      </c>
      <c r="D246" s="11">
        <v>437.92</v>
      </c>
      <c r="E246" s="11">
        <v>109</v>
      </c>
      <c r="F246" s="11">
        <v>109</v>
      </c>
      <c r="G246" s="11">
        <v>109</v>
      </c>
      <c r="H246" s="11">
        <v>110.92</v>
      </c>
      <c r="K246" s="1">
        <v>1166</v>
      </c>
    </row>
    <row r="247" spans="1:8" ht="12.75" customHeight="1" hidden="1">
      <c r="A247" s="13"/>
      <c r="B247" s="13">
        <v>6199</v>
      </c>
      <c r="C247" s="373" t="s">
        <v>56</v>
      </c>
      <c r="D247" s="11">
        <v>225.4</v>
      </c>
      <c r="E247" s="11">
        <v>56</v>
      </c>
      <c r="F247" s="11">
        <v>56</v>
      </c>
      <c r="G247" s="11">
        <v>56</v>
      </c>
      <c r="H247" s="11">
        <v>57.4</v>
      </c>
    </row>
    <row r="248" spans="1:8" ht="12.75" customHeight="1">
      <c r="A248" s="49">
        <v>6200</v>
      </c>
      <c r="B248" s="49"/>
      <c r="C248" s="51" t="s">
        <v>115</v>
      </c>
      <c r="D248" s="39">
        <f>D249</f>
        <v>5</v>
      </c>
      <c r="E248" s="39"/>
      <c r="F248" s="39"/>
      <c r="G248" s="39">
        <f>G249</f>
        <v>5</v>
      </c>
      <c r="H248" s="39"/>
    </row>
    <row r="249" spans="1:8" ht="12.75" customHeight="1" hidden="1">
      <c r="A249" s="21"/>
      <c r="B249" s="21">
        <v>6249</v>
      </c>
      <c r="C249" s="65" t="s">
        <v>30</v>
      </c>
      <c r="D249" s="18">
        <v>5</v>
      </c>
      <c r="E249" s="18"/>
      <c r="F249" s="18"/>
      <c r="G249" s="18">
        <v>5</v>
      </c>
      <c r="H249" s="18"/>
    </row>
    <row r="250" spans="1:11" ht="12.75" customHeight="1">
      <c r="A250" s="10"/>
      <c r="B250" s="10"/>
      <c r="C250" s="53" t="s">
        <v>55</v>
      </c>
      <c r="D250" s="17">
        <f>D251+D255+D258+D264+D268+D271+D277+D280+D289</f>
        <v>2279.84</v>
      </c>
      <c r="E250" s="17">
        <f>E251+E255+E258+E264+E268+E271+E277+E280+E289</f>
        <v>561.5</v>
      </c>
      <c r="F250" s="17">
        <f>F251+F255+F258+F264+F268+F271+F277+F280+F289</f>
        <v>561.5</v>
      </c>
      <c r="G250" s="17">
        <f>G251+G255+G258+G264+G268+G271+G277+G280+G289</f>
        <v>576.5</v>
      </c>
      <c r="H250" s="17">
        <f>H251+H255+H258+H264+H268+H271+H277+H280+H289</f>
        <v>580.34</v>
      </c>
      <c r="K250" s="1">
        <f>K245-K246</f>
        <v>1031.48</v>
      </c>
    </row>
    <row r="251" spans="1:11" ht="12.75" customHeight="1">
      <c r="A251" s="52">
        <v>6500</v>
      </c>
      <c r="B251" s="41"/>
      <c r="C251" s="40" t="s">
        <v>54</v>
      </c>
      <c r="D251" s="39">
        <f>SUM(D252:D254)</f>
        <v>387.12</v>
      </c>
      <c r="E251" s="39">
        <f>SUM(E252:E254)</f>
        <v>96</v>
      </c>
      <c r="F251" s="39">
        <f>SUM(F252:F254)</f>
        <v>96</v>
      </c>
      <c r="G251" s="39">
        <f>SUM(G252:G254)</f>
        <v>96</v>
      </c>
      <c r="H251" s="39">
        <f>SUM(H252:H254)</f>
        <v>99.12</v>
      </c>
      <c r="K251" s="1">
        <v>340.38</v>
      </c>
    </row>
    <row r="252" spans="1:11" ht="12.75" customHeight="1" hidden="1">
      <c r="A252" s="13"/>
      <c r="B252" s="13">
        <v>6501</v>
      </c>
      <c r="C252" s="50" t="s">
        <v>53</v>
      </c>
      <c r="D252" s="11">
        <v>192.84</v>
      </c>
      <c r="E252" s="11">
        <v>48</v>
      </c>
      <c r="F252" s="11">
        <v>48</v>
      </c>
      <c r="G252" s="11">
        <v>48</v>
      </c>
      <c r="H252" s="11">
        <v>48.84</v>
      </c>
      <c r="K252" s="1">
        <f>K250-K251</f>
        <v>691.1</v>
      </c>
    </row>
    <row r="253" spans="1:8" ht="12.75" customHeight="1" hidden="1">
      <c r="A253" s="13"/>
      <c r="B253" s="13">
        <v>6502</v>
      </c>
      <c r="C253" s="50" t="s">
        <v>52</v>
      </c>
      <c r="D253" s="11">
        <v>54.28</v>
      </c>
      <c r="E253" s="11">
        <v>13</v>
      </c>
      <c r="F253" s="11">
        <v>13</v>
      </c>
      <c r="G253" s="11">
        <v>13</v>
      </c>
      <c r="H253" s="11">
        <v>15.28</v>
      </c>
    </row>
    <row r="254" spans="1:8" ht="12.75" customHeight="1" hidden="1">
      <c r="A254" s="13"/>
      <c r="B254" s="13">
        <v>6503</v>
      </c>
      <c r="C254" s="50" t="s">
        <v>51</v>
      </c>
      <c r="D254" s="11">
        <v>140</v>
      </c>
      <c r="E254" s="11">
        <v>35</v>
      </c>
      <c r="F254" s="11">
        <v>35</v>
      </c>
      <c r="G254" s="11">
        <v>35</v>
      </c>
      <c r="H254" s="11">
        <v>35</v>
      </c>
    </row>
    <row r="255" spans="1:8" ht="12.75" customHeight="1">
      <c r="A255" s="49">
        <v>6550</v>
      </c>
      <c r="B255" s="49"/>
      <c r="C255" s="51" t="s">
        <v>50</v>
      </c>
      <c r="D255" s="39">
        <f>SUM(D256:D257)</f>
        <v>143</v>
      </c>
      <c r="E255" s="39">
        <f>SUM(E256:E257)</f>
        <v>36</v>
      </c>
      <c r="F255" s="39">
        <f>SUM(F256:F257)</f>
        <v>35</v>
      </c>
      <c r="G255" s="39">
        <f>SUM(G256:G257)</f>
        <v>35</v>
      </c>
      <c r="H255" s="39">
        <f>SUM(H256:H257)</f>
        <v>37</v>
      </c>
    </row>
    <row r="256" spans="1:8" ht="12.75" customHeight="1" hidden="1">
      <c r="A256" s="13"/>
      <c r="B256" s="13">
        <v>6551</v>
      </c>
      <c r="C256" s="50" t="s">
        <v>49</v>
      </c>
      <c r="D256" s="11">
        <v>53</v>
      </c>
      <c r="E256" s="11">
        <v>14</v>
      </c>
      <c r="F256" s="11">
        <v>13</v>
      </c>
      <c r="G256" s="11">
        <v>12</v>
      </c>
      <c r="H256" s="11">
        <v>14</v>
      </c>
    </row>
    <row r="257" spans="1:8" ht="12.75" customHeight="1" hidden="1">
      <c r="A257" s="13"/>
      <c r="B257" s="13">
        <v>6552</v>
      </c>
      <c r="C257" s="50" t="s">
        <v>48</v>
      </c>
      <c r="D257" s="11">
        <v>90</v>
      </c>
      <c r="E257" s="11">
        <v>22</v>
      </c>
      <c r="F257" s="11">
        <v>22</v>
      </c>
      <c r="G257" s="11">
        <v>23</v>
      </c>
      <c r="H257" s="11">
        <v>23</v>
      </c>
    </row>
    <row r="258" spans="1:8" s="45" customFormat="1" ht="12.75" customHeight="1">
      <c r="A258" s="49">
        <v>6600</v>
      </c>
      <c r="B258" s="49"/>
      <c r="C258" s="51" t="s">
        <v>47</v>
      </c>
      <c r="D258" s="47">
        <f>SUM(D259:D263)</f>
        <v>160</v>
      </c>
      <c r="E258" s="47">
        <f>SUM(E259:E263)</f>
        <v>39</v>
      </c>
      <c r="F258" s="47">
        <f>SUM(F259:F263)</f>
        <v>39</v>
      </c>
      <c r="G258" s="47">
        <f>SUM(G259:G263)</f>
        <v>41</v>
      </c>
      <c r="H258" s="47">
        <f>SUM(H259:H263)</f>
        <v>41</v>
      </c>
    </row>
    <row r="259" spans="1:8" s="45" customFormat="1" ht="12.75" customHeight="1" hidden="1">
      <c r="A259" s="13"/>
      <c r="B259" s="13">
        <v>6601</v>
      </c>
      <c r="C259" s="50" t="s">
        <v>46</v>
      </c>
      <c r="D259" s="46">
        <v>20</v>
      </c>
      <c r="E259" s="46">
        <v>5</v>
      </c>
      <c r="F259" s="46">
        <v>5</v>
      </c>
      <c r="G259" s="46">
        <v>5</v>
      </c>
      <c r="H259" s="46">
        <v>5</v>
      </c>
    </row>
    <row r="260" spans="1:8" s="45" customFormat="1" ht="12.75" customHeight="1" hidden="1">
      <c r="A260" s="13"/>
      <c r="B260" s="13">
        <v>6606</v>
      </c>
      <c r="C260" s="50" t="s">
        <v>45</v>
      </c>
      <c r="D260" s="46">
        <v>20</v>
      </c>
      <c r="E260" s="46">
        <v>5</v>
      </c>
      <c r="F260" s="46">
        <v>5</v>
      </c>
      <c r="G260" s="46">
        <v>5</v>
      </c>
      <c r="H260" s="46">
        <v>5</v>
      </c>
    </row>
    <row r="261" spans="1:8" s="45" customFormat="1" ht="12.75" customHeight="1" hidden="1">
      <c r="A261" s="13"/>
      <c r="B261" s="13">
        <v>6607</v>
      </c>
      <c r="C261" s="50" t="s">
        <v>44</v>
      </c>
      <c r="D261" s="46">
        <v>40</v>
      </c>
      <c r="E261" s="46">
        <v>10</v>
      </c>
      <c r="F261" s="46">
        <v>10</v>
      </c>
      <c r="G261" s="46">
        <v>10</v>
      </c>
      <c r="H261" s="46">
        <v>10</v>
      </c>
    </row>
    <row r="262" spans="1:8" s="45" customFormat="1" ht="13.5" customHeight="1" hidden="1">
      <c r="A262" s="13"/>
      <c r="B262" s="13">
        <v>6612</v>
      </c>
      <c r="C262" s="50" t="s">
        <v>43</v>
      </c>
      <c r="D262" s="46">
        <v>50</v>
      </c>
      <c r="E262" s="46">
        <v>12</v>
      </c>
      <c r="F262" s="46">
        <v>12</v>
      </c>
      <c r="G262" s="46">
        <v>13</v>
      </c>
      <c r="H262" s="46">
        <v>13</v>
      </c>
    </row>
    <row r="263" spans="1:8" s="45" customFormat="1" ht="13.5" customHeight="1" hidden="1">
      <c r="A263" s="13"/>
      <c r="B263" s="13">
        <v>6617</v>
      </c>
      <c r="C263" s="50" t="s">
        <v>42</v>
      </c>
      <c r="D263" s="46">
        <v>30</v>
      </c>
      <c r="E263" s="46">
        <v>7</v>
      </c>
      <c r="F263" s="46">
        <v>7</v>
      </c>
      <c r="G263" s="46">
        <v>8</v>
      </c>
      <c r="H263" s="46">
        <v>8</v>
      </c>
    </row>
    <row r="264" spans="1:8" s="45" customFormat="1" ht="13.5" customHeight="1">
      <c r="A264" s="49">
        <v>6700</v>
      </c>
      <c r="B264" s="49"/>
      <c r="C264" s="48" t="s">
        <v>41</v>
      </c>
      <c r="D264" s="47">
        <f>SUM(D265:D267)</f>
        <v>90</v>
      </c>
      <c r="E264" s="47">
        <f>SUM(E265:E267)</f>
        <v>22</v>
      </c>
      <c r="F264" s="47">
        <f>SUM(F265:F267)</f>
        <v>22</v>
      </c>
      <c r="G264" s="47">
        <f>SUM(G265:G267)</f>
        <v>23</v>
      </c>
      <c r="H264" s="47">
        <f>SUM(H265:H267)</f>
        <v>23</v>
      </c>
    </row>
    <row r="265" spans="1:8" s="45" customFormat="1" ht="14.25" customHeight="1" hidden="1">
      <c r="A265" s="13"/>
      <c r="B265" s="13">
        <v>6701</v>
      </c>
      <c r="C265" s="12" t="s">
        <v>35</v>
      </c>
      <c r="D265" s="46">
        <v>20</v>
      </c>
      <c r="E265" s="46">
        <v>5</v>
      </c>
      <c r="F265" s="46">
        <v>5</v>
      </c>
      <c r="G265" s="46">
        <v>5</v>
      </c>
      <c r="H265" s="46">
        <v>5</v>
      </c>
    </row>
    <row r="266" spans="1:8" s="45" customFormat="1" ht="14.25" customHeight="1" hidden="1">
      <c r="A266" s="13"/>
      <c r="B266" s="13">
        <v>6702</v>
      </c>
      <c r="C266" s="12" t="s">
        <v>40</v>
      </c>
      <c r="D266" s="46">
        <v>30</v>
      </c>
      <c r="E266" s="46">
        <v>7</v>
      </c>
      <c r="F266" s="46">
        <v>7</v>
      </c>
      <c r="G266" s="46">
        <v>8</v>
      </c>
      <c r="H266" s="46">
        <v>8</v>
      </c>
    </row>
    <row r="267" spans="1:8" s="45" customFormat="1" ht="14.25" customHeight="1" hidden="1">
      <c r="A267" s="13"/>
      <c r="B267" s="13">
        <v>6703</v>
      </c>
      <c r="C267" s="12" t="s">
        <v>39</v>
      </c>
      <c r="D267" s="46">
        <v>40</v>
      </c>
      <c r="E267" s="46">
        <v>10</v>
      </c>
      <c r="F267" s="46">
        <v>10</v>
      </c>
      <c r="G267" s="46">
        <v>10</v>
      </c>
      <c r="H267" s="46">
        <v>10</v>
      </c>
    </row>
    <row r="268" spans="1:8" s="45" customFormat="1" ht="14.25" customHeight="1">
      <c r="A268" s="49">
        <v>6750</v>
      </c>
      <c r="B268" s="49"/>
      <c r="C268" s="48" t="s">
        <v>38</v>
      </c>
      <c r="D268" s="47">
        <f>SUM(D269:D270)</f>
        <v>50</v>
      </c>
      <c r="E268" s="47">
        <f>SUM(E269:E270)</f>
        <v>12</v>
      </c>
      <c r="F268" s="47">
        <f>SUM(F269:F270)</f>
        <v>12</v>
      </c>
      <c r="G268" s="47">
        <f>SUM(G269:G270)</f>
        <v>13</v>
      </c>
      <c r="H268" s="47">
        <f>SUM(H269:H270)</f>
        <v>13</v>
      </c>
    </row>
    <row r="269" spans="1:8" s="45" customFormat="1" ht="14.25" customHeight="1" hidden="1">
      <c r="A269" s="13"/>
      <c r="B269" s="13">
        <v>6751</v>
      </c>
      <c r="C269" s="12" t="s">
        <v>37</v>
      </c>
      <c r="D269" s="46">
        <v>20</v>
      </c>
      <c r="E269" s="46">
        <v>5</v>
      </c>
      <c r="F269" s="46">
        <v>5</v>
      </c>
      <c r="G269" s="46">
        <v>5</v>
      </c>
      <c r="H269" s="46">
        <v>5</v>
      </c>
    </row>
    <row r="270" spans="1:8" s="45" customFormat="1" ht="14.25" customHeight="1" hidden="1">
      <c r="A270" s="13"/>
      <c r="B270" s="13">
        <v>6799</v>
      </c>
      <c r="C270" s="12" t="s">
        <v>30</v>
      </c>
      <c r="D270" s="46">
        <v>30</v>
      </c>
      <c r="E270" s="46">
        <v>7</v>
      </c>
      <c r="F270" s="46">
        <v>7</v>
      </c>
      <c r="G270" s="46">
        <v>8</v>
      </c>
      <c r="H270" s="46">
        <v>8</v>
      </c>
    </row>
    <row r="271" spans="1:8" s="45" customFormat="1" ht="14.25" customHeight="1">
      <c r="A271" s="49">
        <v>6800</v>
      </c>
      <c r="B271" s="49"/>
      <c r="C271" s="48" t="s">
        <v>36</v>
      </c>
      <c r="D271" s="47">
        <f>SUM(D272:D276)</f>
        <v>124</v>
      </c>
      <c r="E271" s="47">
        <f>SUM(E272:E276)</f>
        <v>28</v>
      </c>
      <c r="F271" s="47">
        <f>SUM(F272:F276)</f>
        <v>28</v>
      </c>
      <c r="G271" s="47">
        <f>SUM(G272:G276)</f>
        <v>36</v>
      </c>
      <c r="H271" s="47">
        <f>SUM(H272:H276)</f>
        <v>32</v>
      </c>
    </row>
    <row r="272" spans="1:8" s="45" customFormat="1" ht="14.25" customHeight="1" hidden="1">
      <c r="A272" s="13"/>
      <c r="B272" s="13">
        <v>6801</v>
      </c>
      <c r="C272" s="12" t="s">
        <v>35</v>
      </c>
      <c r="D272" s="46">
        <v>10</v>
      </c>
      <c r="E272" s="46">
        <v>2</v>
      </c>
      <c r="F272" s="46">
        <v>2</v>
      </c>
      <c r="G272" s="46">
        <v>3</v>
      </c>
      <c r="H272" s="46">
        <v>3</v>
      </c>
    </row>
    <row r="273" spans="1:8" s="45" customFormat="1" ht="14.25" customHeight="1" hidden="1">
      <c r="A273" s="13"/>
      <c r="B273" s="13">
        <v>6802</v>
      </c>
      <c r="C273" s="12" t="s">
        <v>31</v>
      </c>
      <c r="D273" s="46">
        <v>70</v>
      </c>
      <c r="E273" s="46">
        <v>17</v>
      </c>
      <c r="F273" s="46">
        <v>17</v>
      </c>
      <c r="G273" s="46">
        <v>18</v>
      </c>
      <c r="H273" s="46">
        <v>18</v>
      </c>
    </row>
    <row r="274" spans="1:8" s="45" customFormat="1" ht="14.25" customHeight="1" hidden="1">
      <c r="A274" s="13"/>
      <c r="B274" s="13">
        <v>6803</v>
      </c>
      <c r="C274" s="12" t="s">
        <v>34</v>
      </c>
      <c r="D274" s="46">
        <v>30</v>
      </c>
      <c r="E274" s="46">
        <v>7</v>
      </c>
      <c r="F274" s="46">
        <v>7</v>
      </c>
      <c r="G274" s="46">
        <v>8</v>
      </c>
      <c r="H274" s="46">
        <v>8</v>
      </c>
    </row>
    <row r="275" spans="1:8" s="45" customFormat="1" ht="14.25" customHeight="1" hidden="1">
      <c r="A275" s="13"/>
      <c r="B275" s="13">
        <v>6806</v>
      </c>
      <c r="C275" s="12" t="s">
        <v>33</v>
      </c>
      <c r="D275" s="46">
        <v>5</v>
      </c>
      <c r="E275" s="46"/>
      <c r="F275" s="46"/>
      <c r="G275" s="46">
        <v>5</v>
      </c>
      <c r="H275" s="46"/>
    </row>
    <row r="276" spans="1:8" s="45" customFormat="1" ht="14.25" customHeight="1" hidden="1">
      <c r="A276" s="13"/>
      <c r="B276" s="13">
        <v>6849</v>
      </c>
      <c r="C276" s="12" t="s">
        <v>30</v>
      </c>
      <c r="D276" s="46">
        <v>9</v>
      </c>
      <c r="E276" s="46">
        <v>2</v>
      </c>
      <c r="F276" s="46">
        <v>2</v>
      </c>
      <c r="G276" s="46">
        <v>2</v>
      </c>
      <c r="H276" s="46">
        <v>3</v>
      </c>
    </row>
    <row r="277" spans="1:8" s="45" customFormat="1" ht="14.25" customHeight="1">
      <c r="A277" s="49">
        <v>6850</v>
      </c>
      <c r="B277" s="49"/>
      <c r="C277" s="48" t="s">
        <v>32</v>
      </c>
      <c r="D277" s="47">
        <f>SUM(D278:D279)</f>
        <v>40</v>
      </c>
      <c r="E277" s="47">
        <f>SUM(E278:E279)</f>
        <v>9</v>
      </c>
      <c r="F277" s="47">
        <f>SUM(F278:F279)</f>
        <v>10</v>
      </c>
      <c r="G277" s="47">
        <f>SUM(G278:G279)</f>
        <v>10</v>
      </c>
      <c r="H277" s="47">
        <f>SUM(H278:H279)</f>
        <v>11</v>
      </c>
    </row>
    <row r="278" spans="1:8" s="45" customFormat="1" ht="14.25" customHeight="1" hidden="1">
      <c r="A278" s="13"/>
      <c r="B278" s="13">
        <v>6852</v>
      </c>
      <c r="C278" s="12" t="s">
        <v>31</v>
      </c>
      <c r="D278" s="46">
        <v>25</v>
      </c>
      <c r="E278" s="46">
        <v>6</v>
      </c>
      <c r="F278" s="46">
        <v>6</v>
      </c>
      <c r="G278" s="46">
        <v>6</v>
      </c>
      <c r="H278" s="46">
        <v>7</v>
      </c>
    </row>
    <row r="279" spans="1:8" s="45" customFormat="1" ht="14.25" customHeight="1" hidden="1">
      <c r="A279" s="13"/>
      <c r="B279" s="13">
        <v>6899</v>
      </c>
      <c r="C279" s="12" t="s">
        <v>30</v>
      </c>
      <c r="D279" s="46">
        <v>15</v>
      </c>
      <c r="E279" s="46">
        <v>3</v>
      </c>
      <c r="F279" s="46">
        <v>4</v>
      </c>
      <c r="G279" s="46">
        <v>4</v>
      </c>
      <c r="H279" s="46">
        <v>4</v>
      </c>
    </row>
    <row r="280" spans="1:8" ht="13.5" customHeight="1">
      <c r="A280" s="38">
        <v>6900</v>
      </c>
      <c r="B280" s="38"/>
      <c r="C280" s="44" t="s">
        <v>29</v>
      </c>
      <c r="D280" s="39">
        <f>SUM(D281:D288)</f>
        <v>700</v>
      </c>
      <c r="E280" s="39">
        <f>SUM(E281:E288)</f>
        <v>174.5</v>
      </c>
      <c r="F280" s="39">
        <f>SUM(F281:F288)</f>
        <v>174.5</v>
      </c>
      <c r="G280" s="39">
        <f>SUM(G281:G288)</f>
        <v>175.5</v>
      </c>
      <c r="H280" s="39">
        <f>SUM(H281:H288)</f>
        <v>175.5</v>
      </c>
    </row>
    <row r="281" spans="1:8" ht="13.5" customHeight="1" hidden="1">
      <c r="A281" s="38"/>
      <c r="B281" s="43">
        <v>6902</v>
      </c>
      <c r="C281" s="43" t="s">
        <v>28</v>
      </c>
      <c r="D281" s="11">
        <v>100</v>
      </c>
      <c r="E281" s="11">
        <v>25</v>
      </c>
      <c r="F281" s="11">
        <v>25</v>
      </c>
      <c r="G281" s="11">
        <v>25</v>
      </c>
      <c r="H281" s="11">
        <v>25</v>
      </c>
    </row>
    <row r="282" spans="1:8" ht="13.5" customHeight="1" hidden="1">
      <c r="A282" s="37"/>
      <c r="B282" s="42">
        <v>6905</v>
      </c>
      <c r="C282" s="42" t="s">
        <v>27</v>
      </c>
      <c r="D282" s="11">
        <v>10</v>
      </c>
      <c r="E282" s="11">
        <v>2.5</v>
      </c>
      <c r="F282" s="11">
        <v>2.5</v>
      </c>
      <c r="G282" s="11">
        <v>2.5</v>
      </c>
      <c r="H282" s="11">
        <v>2.5</v>
      </c>
    </row>
    <row r="283" spans="1:8" ht="13.5" customHeight="1" hidden="1">
      <c r="A283" s="37"/>
      <c r="B283" s="42">
        <v>6907</v>
      </c>
      <c r="C283" s="42" t="s">
        <v>26</v>
      </c>
      <c r="D283" s="11">
        <v>500</v>
      </c>
      <c r="E283" s="11">
        <v>125</v>
      </c>
      <c r="F283" s="11">
        <v>125</v>
      </c>
      <c r="G283" s="11">
        <v>125</v>
      </c>
      <c r="H283" s="11">
        <v>125</v>
      </c>
    </row>
    <row r="284" spans="1:8" ht="13.5" customHeight="1" hidden="1">
      <c r="A284" s="37"/>
      <c r="B284" s="42">
        <v>6912</v>
      </c>
      <c r="C284" s="42" t="s">
        <v>8</v>
      </c>
      <c r="D284" s="11">
        <v>10</v>
      </c>
      <c r="E284" s="11">
        <v>2.5</v>
      </c>
      <c r="F284" s="11">
        <v>2.5</v>
      </c>
      <c r="G284" s="11">
        <v>2.5</v>
      </c>
      <c r="H284" s="11">
        <v>2.5</v>
      </c>
    </row>
    <row r="285" spans="1:8" ht="13.5" customHeight="1" hidden="1">
      <c r="A285" s="37"/>
      <c r="B285" s="42">
        <v>6916</v>
      </c>
      <c r="C285" s="42" t="s">
        <v>25</v>
      </c>
      <c r="D285" s="11">
        <v>6</v>
      </c>
      <c r="E285" s="11">
        <v>1.5</v>
      </c>
      <c r="F285" s="11">
        <v>1.5</v>
      </c>
      <c r="G285" s="11">
        <v>1.5</v>
      </c>
      <c r="H285" s="11">
        <v>1.5</v>
      </c>
    </row>
    <row r="286" spans="1:8" ht="13.5" customHeight="1" hidden="1">
      <c r="A286" s="37"/>
      <c r="B286" s="42">
        <v>6917</v>
      </c>
      <c r="C286" s="42" t="s">
        <v>24</v>
      </c>
      <c r="D286" s="11">
        <v>4</v>
      </c>
      <c r="E286" s="11">
        <v>1</v>
      </c>
      <c r="F286" s="11">
        <v>1</v>
      </c>
      <c r="G286" s="11">
        <v>1</v>
      </c>
      <c r="H286" s="11">
        <v>1</v>
      </c>
    </row>
    <row r="287" spans="1:8" ht="13.5" customHeight="1" hidden="1">
      <c r="A287" s="37"/>
      <c r="B287" s="42">
        <v>6921</v>
      </c>
      <c r="C287" s="42" t="s">
        <v>23</v>
      </c>
      <c r="D287" s="11">
        <v>20</v>
      </c>
      <c r="E287" s="11">
        <v>5</v>
      </c>
      <c r="F287" s="11">
        <v>5</v>
      </c>
      <c r="G287" s="11">
        <v>5</v>
      </c>
      <c r="H287" s="11">
        <v>5</v>
      </c>
    </row>
    <row r="288" spans="1:8" ht="13.5" customHeight="1" hidden="1">
      <c r="A288" s="37"/>
      <c r="B288" s="42">
        <v>6949</v>
      </c>
      <c r="C288" s="42" t="s">
        <v>22</v>
      </c>
      <c r="D288" s="11">
        <v>50</v>
      </c>
      <c r="E288" s="11">
        <v>12</v>
      </c>
      <c r="F288" s="11">
        <v>12</v>
      </c>
      <c r="G288" s="11">
        <v>13</v>
      </c>
      <c r="H288" s="11">
        <v>13</v>
      </c>
    </row>
    <row r="289" spans="1:8" ht="13.5" customHeight="1">
      <c r="A289" s="52">
        <v>7000</v>
      </c>
      <c r="B289" s="41"/>
      <c r="C289" s="40" t="s">
        <v>21</v>
      </c>
      <c r="D289" s="39">
        <f>SUM(D290:D296)</f>
        <v>585.72</v>
      </c>
      <c r="E289" s="39">
        <f>SUM(E290:E296)</f>
        <v>145</v>
      </c>
      <c r="F289" s="39">
        <f>SUM(F290:F296)</f>
        <v>145</v>
      </c>
      <c r="G289" s="39">
        <f>SUM(G290:G296)</f>
        <v>147</v>
      </c>
      <c r="H289" s="39">
        <f>SUM(H290:H296)</f>
        <v>148.72000000000003</v>
      </c>
    </row>
    <row r="290" spans="1:8" ht="13.5" customHeight="1" hidden="1">
      <c r="A290" s="38"/>
      <c r="B290" s="37">
        <v>7001</v>
      </c>
      <c r="C290" s="36" t="s">
        <v>20</v>
      </c>
      <c r="D290" s="11">
        <v>100</v>
      </c>
      <c r="E290" s="11">
        <v>25</v>
      </c>
      <c r="F290" s="11">
        <v>25</v>
      </c>
      <c r="G290" s="11">
        <v>25</v>
      </c>
      <c r="H290" s="11">
        <v>25</v>
      </c>
    </row>
    <row r="291" spans="1:8" ht="13.5" customHeight="1" hidden="1">
      <c r="A291" s="38"/>
      <c r="B291" s="37">
        <v>7003</v>
      </c>
      <c r="C291" s="36" t="s">
        <v>19</v>
      </c>
      <c r="D291" s="11">
        <v>80</v>
      </c>
      <c r="E291" s="11">
        <v>20</v>
      </c>
      <c r="F291" s="11">
        <v>20</v>
      </c>
      <c r="G291" s="11">
        <v>20</v>
      </c>
      <c r="H291" s="11">
        <v>20</v>
      </c>
    </row>
    <row r="292" spans="1:8" ht="13.5" customHeight="1" hidden="1">
      <c r="A292" s="32"/>
      <c r="B292" s="31">
        <v>7004</v>
      </c>
      <c r="C292" s="33" t="s">
        <v>18</v>
      </c>
      <c r="D292" s="29">
        <v>60</v>
      </c>
      <c r="E292" s="29">
        <v>15</v>
      </c>
      <c r="F292" s="29">
        <v>15</v>
      </c>
      <c r="G292" s="29">
        <v>15</v>
      </c>
      <c r="H292" s="29">
        <v>15</v>
      </c>
    </row>
    <row r="293" spans="1:8" ht="13.5" customHeight="1" hidden="1">
      <c r="A293" s="32"/>
      <c r="B293" s="35">
        <v>7006</v>
      </c>
      <c r="C293" s="34" t="s">
        <v>17</v>
      </c>
      <c r="D293" s="29">
        <v>10</v>
      </c>
      <c r="E293" s="29">
        <v>2</v>
      </c>
      <c r="F293" s="29">
        <v>2</v>
      </c>
      <c r="G293" s="29">
        <v>3</v>
      </c>
      <c r="H293" s="29">
        <v>3</v>
      </c>
    </row>
    <row r="294" spans="1:8" ht="13.5" customHeight="1" hidden="1">
      <c r="A294" s="32"/>
      <c r="B294" s="35">
        <v>7012</v>
      </c>
      <c r="C294" s="34" t="s">
        <v>16</v>
      </c>
      <c r="D294" s="29">
        <v>10</v>
      </c>
      <c r="E294" s="29">
        <v>2</v>
      </c>
      <c r="F294" s="29">
        <v>2</v>
      </c>
      <c r="G294" s="29">
        <v>3</v>
      </c>
      <c r="H294" s="29">
        <v>3</v>
      </c>
    </row>
    <row r="295" spans="1:8" ht="13.5" customHeight="1" hidden="1">
      <c r="A295" s="32"/>
      <c r="B295" s="31">
        <v>7017</v>
      </c>
      <c r="C295" s="33" t="s">
        <v>15</v>
      </c>
      <c r="D295" s="29">
        <v>60</v>
      </c>
      <c r="E295" s="29">
        <v>15</v>
      </c>
      <c r="F295" s="29">
        <v>15</v>
      </c>
      <c r="G295" s="29">
        <v>15</v>
      </c>
      <c r="H295" s="29">
        <v>15</v>
      </c>
    </row>
    <row r="296" spans="1:8" ht="13.5" customHeight="1" hidden="1">
      <c r="A296" s="32"/>
      <c r="B296" s="31">
        <v>7049</v>
      </c>
      <c r="C296" s="30" t="s">
        <v>14</v>
      </c>
      <c r="D296" s="29">
        <v>265.72</v>
      </c>
      <c r="E296" s="29">
        <v>66</v>
      </c>
      <c r="F296" s="29">
        <v>66</v>
      </c>
      <c r="G296" s="29">
        <v>66</v>
      </c>
      <c r="H296" s="29">
        <f>D296-G296-F296-E296</f>
        <v>67.72000000000003</v>
      </c>
    </row>
    <row r="297" spans="1:8" ht="13.5" customHeight="1">
      <c r="A297" s="10"/>
      <c r="B297" s="10"/>
      <c r="C297" s="8" t="s">
        <v>13</v>
      </c>
      <c r="D297" s="17">
        <f aca="true" t="shared" si="1" ref="D297:H298">D298</f>
        <v>3712.84</v>
      </c>
      <c r="E297" s="17">
        <f t="shared" si="1"/>
        <v>928</v>
      </c>
      <c r="F297" s="17">
        <f>F298</f>
        <v>928</v>
      </c>
      <c r="G297" s="17">
        <f t="shared" si="1"/>
        <v>928</v>
      </c>
      <c r="H297" s="17">
        <f t="shared" si="1"/>
        <v>928.84</v>
      </c>
    </row>
    <row r="298" spans="1:8" ht="13.5" customHeight="1">
      <c r="A298" s="28">
        <v>7400</v>
      </c>
      <c r="B298" s="28"/>
      <c r="C298" s="27" t="s">
        <v>12</v>
      </c>
      <c r="D298" s="26">
        <f t="shared" si="1"/>
        <v>3712.84</v>
      </c>
      <c r="E298" s="26">
        <f t="shared" si="1"/>
        <v>928</v>
      </c>
      <c r="F298" s="26">
        <f t="shared" si="1"/>
        <v>928</v>
      </c>
      <c r="G298" s="26">
        <f t="shared" si="1"/>
        <v>928</v>
      </c>
      <c r="H298" s="26">
        <f t="shared" si="1"/>
        <v>928.84</v>
      </c>
    </row>
    <row r="299" spans="1:8" ht="13.5" customHeight="1" hidden="1">
      <c r="A299" s="13"/>
      <c r="B299" s="13">
        <v>7401</v>
      </c>
      <c r="C299" s="12" t="s">
        <v>11</v>
      </c>
      <c r="D299" s="11">
        <v>3712.84</v>
      </c>
      <c r="E299" s="11">
        <v>928</v>
      </c>
      <c r="F299" s="11">
        <v>928</v>
      </c>
      <c r="G299" s="11">
        <v>928</v>
      </c>
      <c r="H299" s="11">
        <v>928.84</v>
      </c>
    </row>
    <row r="300" spans="1:8" ht="13.5" customHeight="1">
      <c r="A300" s="25"/>
      <c r="B300" s="25"/>
      <c r="C300" s="24" t="s">
        <v>10</v>
      </c>
      <c r="D300" s="17">
        <f>D301</f>
        <v>400</v>
      </c>
      <c r="E300" s="17">
        <f>E301</f>
        <v>100</v>
      </c>
      <c r="F300" s="17">
        <f>F301</f>
        <v>100</v>
      </c>
      <c r="G300" s="17">
        <f>G301</f>
        <v>100</v>
      </c>
      <c r="H300" s="17">
        <f>H301</f>
        <v>100</v>
      </c>
    </row>
    <row r="301" spans="1:8" ht="13.5" customHeight="1">
      <c r="A301" s="23">
        <v>9050</v>
      </c>
      <c r="B301" s="23"/>
      <c r="C301" s="22" t="s">
        <v>9</v>
      </c>
      <c r="D301" s="14">
        <f>SUM(D302:D303)</f>
        <v>400</v>
      </c>
      <c r="E301" s="14">
        <f>SUM(E302:E303)</f>
        <v>100</v>
      </c>
      <c r="F301" s="14">
        <f>SUM(F302:F303)</f>
        <v>100</v>
      </c>
      <c r="G301" s="14">
        <f>SUM(G302:G303)</f>
        <v>100</v>
      </c>
      <c r="H301" s="14">
        <f>SUM(H302:H303)</f>
        <v>100</v>
      </c>
    </row>
    <row r="302" spans="1:8" ht="13.5" customHeight="1" hidden="1">
      <c r="A302" s="13"/>
      <c r="B302" s="20">
        <v>9062</v>
      </c>
      <c r="C302" s="19" t="s">
        <v>8</v>
      </c>
      <c r="D302" s="11">
        <v>120</v>
      </c>
      <c r="E302" s="11">
        <v>30</v>
      </c>
      <c r="F302" s="11">
        <v>30</v>
      </c>
      <c r="G302" s="11">
        <v>30</v>
      </c>
      <c r="H302" s="11">
        <v>30</v>
      </c>
    </row>
    <row r="303" spans="1:8" ht="13.5" customHeight="1" hidden="1">
      <c r="A303" s="21"/>
      <c r="B303" s="20">
        <v>9099</v>
      </c>
      <c r="C303" s="19" t="s">
        <v>7</v>
      </c>
      <c r="D303" s="18">
        <v>280</v>
      </c>
      <c r="E303" s="18">
        <v>70</v>
      </c>
      <c r="F303" s="18">
        <v>70</v>
      </c>
      <c r="G303" s="18">
        <v>70</v>
      </c>
      <c r="H303" s="18">
        <v>70</v>
      </c>
    </row>
    <row r="304" spans="1:8" ht="13.5" customHeight="1">
      <c r="A304" s="10"/>
      <c r="B304" s="10"/>
      <c r="C304" s="8" t="s">
        <v>6</v>
      </c>
      <c r="D304" s="17">
        <f aca="true" t="shared" si="2" ref="D304:H305">D305</f>
        <v>8</v>
      </c>
      <c r="E304" s="17">
        <f t="shared" si="2"/>
        <v>8</v>
      </c>
      <c r="F304" s="17">
        <f t="shared" si="2"/>
        <v>0</v>
      </c>
      <c r="G304" s="17">
        <f t="shared" si="2"/>
        <v>0</v>
      </c>
      <c r="H304" s="17">
        <f t="shared" si="2"/>
        <v>0</v>
      </c>
    </row>
    <row r="305" spans="1:8" ht="13.5" customHeight="1">
      <c r="A305" s="16">
        <v>9000</v>
      </c>
      <c r="B305" s="16"/>
      <c r="C305" s="15" t="s">
        <v>5</v>
      </c>
      <c r="D305" s="14">
        <f t="shared" si="2"/>
        <v>8</v>
      </c>
      <c r="E305" s="14">
        <f t="shared" si="2"/>
        <v>8</v>
      </c>
      <c r="F305" s="14">
        <f t="shared" si="2"/>
        <v>0</v>
      </c>
      <c r="G305" s="14">
        <f t="shared" si="2"/>
        <v>0</v>
      </c>
      <c r="H305" s="14">
        <f t="shared" si="2"/>
        <v>0</v>
      </c>
    </row>
    <row r="306" spans="1:8" ht="13.5" customHeight="1" hidden="1">
      <c r="A306" s="13"/>
      <c r="B306" s="13">
        <v>9001</v>
      </c>
      <c r="C306" s="12" t="s">
        <v>4</v>
      </c>
      <c r="D306" s="11">
        <v>8</v>
      </c>
      <c r="E306" s="11">
        <v>8</v>
      </c>
      <c r="F306" s="11">
        <v>0</v>
      </c>
      <c r="G306" s="11">
        <v>0</v>
      </c>
      <c r="H306" s="11">
        <v>0</v>
      </c>
    </row>
    <row r="307" spans="1:8" ht="13.5" customHeight="1">
      <c r="A307" s="10"/>
      <c r="B307" s="9"/>
      <c r="C307" s="8" t="s">
        <v>3</v>
      </c>
      <c r="D307" s="17">
        <f>D88+D30</f>
        <v>124276.14300000001</v>
      </c>
      <c r="E307" s="7">
        <f>E88+E30</f>
        <v>28209.735</v>
      </c>
      <c r="F307" s="7">
        <f>F88+F30</f>
        <v>29741.735</v>
      </c>
      <c r="G307" s="7">
        <f>G88+G30</f>
        <v>37580.235</v>
      </c>
      <c r="H307" s="7">
        <f>H88+H30</f>
        <v>28744.438</v>
      </c>
    </row>
    <row r="308" spans="1:8" ht="13.5" customHeight="1">
      <c r="A308" s="385" t="s">
        <v>528</v>
      </c>
      <c r="B308" s="385"/>
      <c r="C308" s="385"/>
      <c r="D308" s="385"/>
      <c r="E308" s="385"/>
      <c r="F308" s="385"/>
      <c r="G308" s="385"/>
      <c r="H308" s="385"/>
    </row>
    <row r="309" spans="1:8" ht="13.5" customHeight="1">
      <c r="A309" s="377"/>
      <c r="B309" s="6"/>
      <c r="C309" s="6"/>
      <c r="D309" s="6"/>
      <c r="E309" s="6"/>
      <c r="F309" s="6"/>
      <c r="G309" s="6"/>
      <c r="H309" s="6"/>
    </row>
    <row r="310" spans="1:8" ht="15">
      <c r="A310" s="378"/>
      <c r="B310" s="5"/>
      <c r="C310" s="5"/>
      <c r="D310" s="5"/>
      <c r="E310" s="386" t="s">
        <v>536</v>
      </c>
      <c r="F310" s="386"/>
      <c r="G310" s="386"/>
      <c r="H310" s="386"/>
    </row>
    <row r="311" spans="1:8" ht="16.5">
      <c r="A311" s="379"/>
      <c r="B311" s="4" t="s">
        <v>2</v>
      </c>
      <c r="C311" s="4"/>
      <c r="D311" s="4"/>
      <c r="E311" s="387" t="s">
        <v>1</v>
      </c>
      <c r="F311" s="387"/>
      <c r="G311" s="387"/>
      <c r="H311" s="387"/>
    </row>
    <row r="312" spans="1:8" ht="15">
      <c r="A312" s="379"/>
      <c r="B312" s="3"/>
      <c r="C312" s="3"/>
      <c r="D312" s="3"/>
      <c r="E312" s="3"/>
      <c r="F312" s="3"/>
      <c r="G312" s="3"/>
      <c r="H312" s="3"/>
    </row>
    <row r="313" spans="1:8" ht="15">
      <c r="A313" s="379"/>
      <c r="B313" s="3"/>
      <c r="C313" s="3"/>
      <c r="D313" s="3"/>
      <c r="E313" s="3"/>
      <c r="F313" s="3"/>
      <c r="G313" s="3"/>
      <c r="H313" s="3"/>
    </row>
    <row r="314" spans="1:8" ht="15">
      <c r="A314" s="379"/>
      <c r="B314" s="3"/>
      <c r="C314" s="3"/>
      <c r="D314" s="3"/>
      <c r="E314" s="3"/>
      <c r="F314" s="3"/>
      <c r="G314" s="3"/>
      <c r="H314" s="3"/>
    </row>
    <row r="316" spans="2:5" ht="16.5">
      <c r="B316" s="384" t="s">
        <v>0</v>
      </c>
      <c r="C316" s="384"/>
      <c r="D316" s="384"/>
      <c r="E316" s="384"/>
    </row>
  </sheetData>
  <sheetProtection/>
  <mergeCells count="29">
    <mergeCell ref="A1:C1"/>
    <mergeCell ref="D1:H1"/>
    <mergeCell ref="A2:C2"/>
    <mergeCell ref="D2:H2"/>
    <mergeCell ref="A5:H5"/>
    <mergeCell ref="A4:H4"/>
    <mergeCell ref="C94:H94"/>
    <mergeCell ref="C95:H95"/>
    <mergeCell ref="C97:H97"/>
    <mergeCell ref="C107:H107"/>
    <mergeCell ref="C108:H108"/>
    <mergeCell ref="C109:H109"/>
    <mergeCell ref="C96:H96"/>
    <mergeCell ref="C99:H99"/>
    <mergeCell ref="C110:H110"/>
    <mergeCell ref="C111:H111"/>
    <mergeCell ref="C112:H112"/>
    <mergeCell ref="C113:H113"/>
    <mergeCell ref="C116:H116"/>
    <mergeCell ref="C126:H126"/>
    <mergeCell ref="C127:H127"/>
    <mergeCell ref="C128:H128"/>
    <mergeCell ref="C129:H129"/>
    <mergeCell ref="B316:E316"/>
    <mergeCell ref="C151:H151"/>
    <mergeCell ref="C155:H155"/>
    <mergeCell ref="A308:H308"/>
    <mergeCell ref="E310:H310"/>
    <mergeCell ref="E311:H311"/>
  </mergeCells>
  <printOptions/>
  <pageMargins left="0.25" right="0.25" top="0.75" bottom="0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view="pageBreakPreview" zoomScaleSheetLayoutView="100" zoomScalePageLayoutView="0" workbookViewId="0" topLeftCell="A202">
      <selection activeCell="F233" sqref="F233"/>
    </sheetView>
  </sheetViews>
  <sheetFormatPr defaultColWidth="8.88671875" defaultRowHeight="16.5"/>
  <cols>
    <col min="1" max="1" width="3.6640625" style="191" customWidth="1"/>
    <col min="2" max="2" width="29.3359375" style="193" customWidth="1"/>
    <col min="3" max="3" width="9.99609375" style="193" customWidth="1"/>
    <col min="4" max="4" width="9.5546875" style="193" customWidth="1"/>
    <col min="5" max="5" width="8.10546875" style="193" customWidth="1"/>
    <col min="6" max="6" width="13.5546875" style="193" customWidth="1"/>
    <col min="7" max="7" width="14.10546875" style="192" hidden="1" customWidth="1"/>
    <col min="8" max="9" width="14.88671875" style="192" hidden="1" customWidth="1"/>
    <col min="10" max="10" width="14.88671875" style="193" bestFit="1" customWidth="1"/>
    <col min="11" max="16384" width="8.88671875" style="193" customWidth="1"/>
  </cols>
  <sheetData>
    <row r="1" spans="1:6" ht="16.5">
      <c r="A1" s="400" t="s">
        <v>210</v>
      </c>
      <c r="B1" s="400"/>
      <c r="C1" s="398" t="s">
        <v>211</v>
      </c>
      <c r="D1" s="398"/>
      <c r="E1" s="398"/>
      <c r="F1" s="398"/>
    </row>
    <row r="2" spans="1:6" ht="16.5">
      <c r="A2" s="400" t="s">
        <v>212</v>
      </c>
      <c r="B2" s="400"/>
      <c r="C2" s="398" t="s">
        <v>213</v>
      </c>
      <c r="D2" s="398"/>
      <c r="E2" s="398"/>
      <c r="F2" s="398"/>
    </row>
    <row r="3" spans="1:2" ht="16.5">
      <c r="A3" s="398" t="s">
        <v>214</v>
      </c>
      <c r="B3" s="398"/>
    </row>
    <row r="4" spans="3:6" ht="16.5">
      <c r="C4" s="401" t="s">
        <v>215</v>
      </c>
      <c r="D4" s="401"/>
      <c r="E4" s="401"/>
      <c r="F4" s="401"/>
    </row>
    <row r="5" spans="3:6" ht="16.5">
      <c r="C5" s="194"/>
      <c r="D5" s="194"/>
      <c r="E5" s="194"/>
      <c r="F5" s="194"/>
    </row>
    <row r="6" spans="1:6" ht="18.75">
      <c r="A6" s="395" t="s">
        <v>285</v>
      </c>
      <c r="B6" s="395"/>
      <c r="C6" s="395"/>
      <c r="D6" s="395"/>
      <c r="E6" s="395"/>
      <c r="F6" s="395"/>
    </row>
    <row r="7" spans="1:6" ht="18.75">
      <c r="A7" s="195"/>
      <c r="B7" s="195"/>
      <c r="C7" s="195"/>
      <c r="D7" s="195"/>
      <c r="E7" s="195"/>
      <c r="F7" s="195"/>
    </row>
    <row r="8" spans="1:6" ht="31.5">
      <c r="A8" s="196" t="s">
        <v>218</v>
      </c>
      <c r="B8" s="196" t="s">
        <v>219</v>
      </c>
      <c r="C8" s="197" t="s">
        <v>286</v>
      </c>
      <c r="D8" s="197" t="s">
        <v>287</v>
      </c>
      <c r="E8" s="197" t="s">
        <v>288</v>
      </c>
      <c r="F8" s="197" t="s">
        <v>220</v>
      </c>
    </row>
    <row r="9" spans="1:7" ht="19.5" customHeight="1">
      <c r="A9" s="196" t="s">
        <v>222</v>
      </c>
      <c r="B9" s="196" t="s">
        <v>289</v>
      </c>
      <c r="C9" s="198">
        <f>C10+C30+C100+C125</f>
        <v>5399</v>
      </c>
      <c r="D9" s="199"/>
      <c r="E9" s="199"/>
      <c r="F9" s="200">
        <f>F10+F30+F100+F125</f>
        <v>12575605000</v>
      </c>
      <c r="G9" s="201"/>
    </row>
    <row r="10" spans="1:8" ht="19.5" customHeight="1">
      <c r="A10" s="196" t="s">
        <v>195</v>
      </c>
      <c r="B10" s="196" t="s">
        <v>290</v>
      </c>
      <c r="C10" s="199">
        <f>SUM(C11:C29)</f>
        <v>409</v>
      </c>
      <c r="D10" s="199"/>
      <c r="E10" s="199"/>
      <c r="F10" s="200">
        <f>SUM(F11:F29)</f>
        <v>2150895000</v>
      </c>
      <c r="G10" s="201"/>
      <c r="H10" s="202"/>
    </row>
    <row r="11" spans="1:6" ht="16.5">
      <c r="A11" s="203">
        <v>1</v>
      </c>
      <c r="B11" s="204" t="s">
        <v>291</v>
      </c>
      <c r="C11" s="205">
        <v>31</v>
      </c>
      <c r="D11" s="206">
        <v>727500</v>
      </c>
      <c r="E11" s="205">
        <v>6</v>
      </c>
      <c r="F11" s="206">
        <f>C11*D11*E11</f>
        <v>135315000</v>
      </c>
    </row>
    <row r="12" spans="1:6" ht="16.5">
      <c r="A12" s="207">
        <v>2</v>
      </c>
      <c r="B12" s="204" t="s">
        <v>292</v>
      </c>
      <c r="C12" s="208">
        <v>32</v>
      </c>
      <c r="D12" s="206">
        <v>727500</v>
      </c>
      <c r="E12" s="208">
        <v>10</v>
      </c>
      <c r="F12" s="206">
        <f aca="true" t="shared" si="0" ref="F12:F75">C12*D12*E12</f>
        <v>232800000</v>
      </c>
    </row>
    <row r="13" spans="1:9" ht="16.5">
      <c r="A13" s="207">
        <v>3</v>
      </c>
      <c r="B13" s="204" t="s">
        <v>293</v>
      </c>
      <c r="C13" s="208">
        <v>20</v>
      </c>
      <c r="D13" s="206">
        <v>727500</v>
      </c>
      <c r="E13" s="208">
        <v>4</v>
      </c>
      <c r="F13" s="206">
        <f t="shared" si="0"/>
        <v>58200000</v>
      </c>
      <c r="I13" s="202"/>
    </row>
    <row r="14" spans="1:10" ht="16.5">
      <c r="A14" s="209">
        <v>4</v>
      </c>
      <c r="B14" s="204" t="s">
        <v>294</v>
      </c>
      <c r="C14" s="210">
        <v>30</v>
      </c>
      <c r="D14" s="206">
        <v>847500</v>
      </c>
      <c r="E14" s="210">
        <v>6</v>
      </c>
      <c r="F14" s="206">
        <f t="shared" si="0"/>
        <v>152550000</v>
      </c>
      <c r="I14" s="202"/>
      <c r="J14" s="211"/>
    </row>
    <row r="15" spans="1:9" ht="16.5">
      <c r="A15" s="209">
        <v>5</v>
      </c>
      <c r="B15" s="204" t="s">
        <v>295</v>
      </c>
      <c r="C15" s="210">
        <v>30</v>
      </c>
      <c r="D15" s="206">
        <v>847500</v>
      </c>
      <c r="E15" s="210">
        <v>10</v>
      </c>
      <c r="F15" s="206">
        <f t="shared" si="0"/>
        <v>254250000</v>
      </c>
      <c r="I15" s="202"/>
    </row>
    <row r="16" spans="1:9" ht="16.5">
      <c r="A16" s="209">
        <v>6</v>
      </c>
      <c r="B16" s="204" t="s">
        <v>296</v>
      </c>
      <c r="C16" s="210">
        <v>20</v>
      </c>
      <c r="D16" s="206">
        <v>847500</v>
      </c>
      <c r="E16" s="210">
        <v>4</v>
      </c>
      <c r="F16" s="206">
        <f t="shared" si="0"/>
        <v>67800000</v>
      </c>
      <c r="I16" s="202"/>
    </row>
    <row r="17" spans="1:9" ht="16.5">
      <c r="A17" s="209">
        <v>7</v>
      </c>
      <c r="B17" s="204" t="s">
        <v>297</v>
      </c>
      <c r="C17" s="210">
        <v>21</v>
      </c>
      <c r="D17" s="206">
        <v>727500</v>
      </c>
      <c r="E17" s="210">
        <v>6</v>
      </c>
      <c r="F17" s="206">
        <f t="shared" si="0"/>
        <v>91665000</v>
      </c>
      <c r="I17" s="202"/>
    </row>
    <row r="18" spans="1:9" ht="16.5">
      <c r="A18" s="209">
        <v>8</v>
      </c>
      <c r="B18" s="204" t="s">
        <v>298</v>
      </c>
      <c r="C18" s="210">
        <v>21</v>
      </c>
      <c r="D18" s="206">
        <v>727500</v>
      </c>
      <c r="E18" s="210">
        <v>10</v>
      </c>
      <c r="F18" s="206">
        <f t="shared" si="0"/>
        <v>152775000</v>
      </c>
      <c r="I18" s="202"/>
    </row>
    <row r="19" spans="1:6" ht="16.5">
      <c r="A19" s="209">
        <v>9</v>
      </c>
      <c r="B19" s="204" t="s">
        <v>299</v>
      </c>
      <c r="C19" s="210">
        <v>20</v>
      </c>
      <c r="D19" s="206">
        <v>727500</v>
      </c>
      <c r="E19" s="210">
        <v>4</v>
      </c>
      <c r="F19" s="206">
        <f t="shared" si="0"/>
        <v>58200000</v>
      </c>
    </row>
    <row r="20" spans="1:6" ht="16.5">
      <c r="A20" s="209">
        <v>10</v>
      </c>
      <c r="B20" s="204" t="s">
        <v>300</v>
      </c>
      <c r="C20" s="210">
        <v>9</v>
      </c>
      <c r="D20" s="206">
        <v>727500</v>
      </c>
      <c r="E20" s="210">
        <v>6</v>
      </c>
      <c r="F20" s="206">
        <f t="shared" si="0"/>
        <v>39285000</v>
      </c>
    </row>
    <row r="21" spans="1:6" ht="16.5">
      <c r="A21" s="209">
        <v>11</v>
      </c>
      <c r="B21" s="204" t="s">
        <v>301</v>
      </c>
      <c r="C21" s="210">
        <v>19</v>
      </c>
      <c r="D21" s="206">
        <v>727500</v>
      </c>
      <c r="E21" s="210">
        <v>10</v>
      </c>
      <c r="F21" s="206">
        <f t="shared" si="0"/>
        <v>138225000</v>
      </c>
    </row>
    <row r="22" spans="1:6" ht="16.5">
      <c r="A22" s="209">
        <v>12</v>
      </c>
      <c r="B22" s="204" t="s">
        <v>302</v>
      </c>
      <c r="C22" s="210">
        <v>20</v>
      </c>
      <c r="D22" s="206">
        <v>727500</v>
      </c>
      <c r="E22" s="210">
        <v>4</v>
      </c>
      <c r="F22" s="206">
        <f t="shared" si="0"/>
        <v>58200000</v>
      </c>
    </row>
    <row r="23" spans="1:6" ht="16.5">
      <c r="A23" s="209">
        <v>13</v>
      </c>
      <c r="B23" s="204" t="s">
        <v>303</v>
      </c>
      <c r="C23" s="210">
        <v>17</v>
      </c>
      <c r="D23" s="206">
        <v>727500</v>
      </c>
      <c r="E23" s="210">
        <v>6</v>
      </c>
      <c r="F23" s="206">
        <f t="shared" si="0"/>
        <v>74205000</v>
      </c>
    </row>
    <row r="24" spans="1:6" ht="16.5">
      <c r="A24" s="209">
        <v>14</v>
      </c>
      <c r="B24" s="204" t="s">
        <v>304</v>
      </c>
      <c r="C24" s="210">
        <v>19</v>
      </c>
      <c r="D24" s="206">
        <v>727500</v>
      </c>
      <c r="E24" s="210">
        <v>10</v>
      </c>
      <c r="F24" s="206">
        <f t="shared" si="0"/>
        <v>138225000</v>
      </c>
    </row>
    <row r="25" spans="1:6" ht="16.5">
      <c r="A25" s="209">
        <v>15</v>
      </c>
      <c r="B25" s="204" t="s">
        <v>305</v>
      </c>
      <c r="C25" s="210">
        <v>20</v>
      </c>
      <c r="D25" s="206">
        <v>727500</v>
      </c>
      <c r="E25" s="210">
        <v>4</v>
      </c>
      <c r="F25" s="206">
        <f t="shared" si="0"/>
        <v>58200000</v>
      </c>
    </row>
    <row r="26" spans="1:6" ht="16.5">
      <c r="A26" s="209">
        <v>16</v>
      </c>
      <c r="B26" s="204" t="s">
        <v>306</v>
      </c>
      <c r="C26" s="210">
        <v>20</v>
      </c>
      <c r="D26" s="206">
        <v>727500</v>
      </c>
      <c r="E26" s="210">
        <v>10</v>
      </c>
      <c r="F26" s="206">
        <f t="shared" si="0"/>
        <v>145500000</v>
      </c>
    </row>
    <row r="27" spans="1:6" ht="16.5">
      <c r="A27" s="212">
        <v>17</v>
      </c>
      <c r="B27" s="204" t="s">
        <v>307</v>
      </c>
      <c r="C27" s="210">
        <v>20</v>
      </c>
      <c r="D27" s="206">
        <v>727500</v>
      </c>
      <c r="E27" s="213">
        <v>4</v>
      </c>
      <c r="F27" s="206">
        <f t="shared" si="0"/>
        <v>58200000</v>
      </c>
    </row>
    <row r="28" spans="1:6" ht="16.5">
      <c r="A28" s="209">
        <v>18</v>
      </c>
      <c r="B28" s="204" t="s">
        <v>308</v>
      </c>
      <c r="C28" s="210">
        <v>20</v>
      </c>
      <c r="D28" s="206">
        <v>847500</v>
      </c>
      <c r="E28" s="210">
        <v>10</v>
      </c>
      <c r="F28" s="206">
        <f t="shared" si="0"/>
        <v>169500000</v>
      </c>
    </row>
    <row r="29" spans="1:6" ht="16.5">
      <c r="A29" s="214">
        <v>19</v>
      </c>
      <c r="B29" s="215" t="s">
        <v>309</v>
      </c>
      <c r="C29" s="210">
        <v>20</v>
      </c>
      <c r="D29" s="206">
        <v>847500</v>
      </c>
      <c r="E29" s="216">
        <v>4</v>
      </c>
      <c r="F29" s="206">
        <f t="shared" si="0"/>
        <v>67800000</v>
      </c>
    </row>
    <row r="30" spans="1:7" ht="16.5">
      <c r="A30" s="217" t="s">
        <v>189</v>
      </c>
      <c r="B30" s="218" t="s">
        <v>310</v>
      </c>
      <c r="C30" s="198">
        <f>C31+C50+C56+C64+C70+C84</f>
        <v>3606</v>
      </c>
      <c r="D30" s="198"/>
      <c r="E30" s="198"/>
      <c r="F30" s="200">
        <f>F31+F50+F56+F64+F70+F84</f>
        <v>8312304000</v>
      </c>
      <c r="G30" s="219"/>
    </row>
    <row r="31" spans="1:7" ht="16.5">
      <c r="A31" s="217"/>
      <c r="B31" s="218" t="s">
        <v>311</v>
      </c>
      <c r="C31" s="198">
        <f>SUM(C32:C49)</f>
        <v>753</v>
      </c>
      <c r="D31" s="198"/>
      <c r="E31" s="198"/>
      <c r="F31" s="200">
        <f>SUM(F32:F49)</f>
        <v>1703432000</v>
      </c>
      <c r="G31" s="220"/>
    </row>
    <row r="32" spans="1:8" ht="16.5">
      <c r="A32" s="221">
        <v>1</v>
      </c>
      <c r="B32" s="204" t="s">
        <v>312</v>
      </c>
      <c r="C32" s="222">
        <f>G32-H32-I32</f>
        <v>16</v>
      </c>
      <c r="D32" s="206">
        <v>284000</v>
      </c>
      <c r="E32" s="222">
        <v>6</v>
      </c>
      <c r="F32" s="206">
        <f t="shared" si="0"/>
        <v>27264000</v>
      </c>
      <c r="G32" s="223">
        <v>30</v>
      </c>
      <c r="H32" s="192">
        <v>14</v>
      </c>
    </row>
    <row r="33" spans="1:8" ht="16.5">
      <c r="A33" s="221">
        <v>4</v>
      </c>
      <c r="B33" s="204" t="s">
        <v>313</v>
      </c>
      <c r="C33" s="222">
        <f aca="true" t="shared" si="1" ref="C33:C49">G33-H33-I33</f>
        <v>48</v>
      </c>
      <c r="D33" s="206">
        <v>284000</v>
      </c>
      <c r="E33" s="222">
        <v>6</v>
      </c>
      <c r="F33" s="206">
        <f t="shared" si="0"/>
        <v>81792000</v>
      </c>
      <c r="G33" s="223">
        <v>71</v>
      </c>
      <c r="H33" s="192">
        <v>23</v>
      </c>
    </row>
    <row r="34" spans="1:8" ht="16.5">
      <c r="A34" s="221">
        <v>5</v>
      </c>
      <c r="B34" s="204" t="s">
        <v>314</v>
      </c>
      <c r="C34" s="222">
        <f t="shared" si="1"/>
        <v>7</v>
      </c>
      <c r="D34" s="206">
        <v>284000</v>
      </c>
      <c r="E34" s="222">
        <v>10</v>
      </c>
      <c r="F34" s="206">
        <f t="shared" si="0"/>
        <v>19880000</v>
      </c>
      <c r="G34" s="223">
        <v>19</v>
      </c>
      <c r="H34" s="192">
        <v>12</v>
      </c>
    </row>
    <row r="35" spans="1:8" ht="14.25" customHeight="1">
      <c r="A35" s="221">
        <v>8</v>
      </c>
      <c r="B35" s="204" t="s">
        <v>315</v>
      </c>
      <c r="C35" s="222">
        <f t="shared" si="1"/>
        <v>63</v>
      </c>
      <c r="D35" s="206">
        <v>284000</v>
      </c>
      <c r="E35" s="222">
        <v>6</v>
      </c>
      <c r="F35" s="206">
        <f t="shared" si="0"/>
        <v>107352000</v>
      </c>
      <c r="G35" s="223">
        <v>87</v>
      </c>
      <c r="H35" s="192">
        <v>24</v>
      </c>
    </row>
    <row r="36" spans="1:8" ht="14.25" customHeight="1">
      <c r="A36" s="221">
        <v>9</v>
      </c>
      <c r="B36" s="204" t="s">
        <v>316</v>
      </c>
      <c r="C36" s="222">
        <f t="shared" si="1"/>
        <v>70</v>
      </c>
      <c r="D36" s="206">
        <v>284000</v>
      </c>
      <c r="E36" s="222">
        <v>10</v>
      </c>
      <c r="F36" s="206">
        <f t="shared" si="0"/>
        <v>198800000</v>
      </c>
      <c r="G36" s="223">
        <v>85</v>
      </c>
      <c r="H36" s="192">
        <v>15</v>
      </c>
    </row>
    <row r="37" spans="1:8" ht="14.25" customHeight="1">
      <c r="A37" s="221">
        <v>10</v>
      </c>
      <c r="B37" s="204" t="s">
        <v>317</v>
      </c>
      <c r="C37" s="222">
        <f t="shared" si="1"/>
        <v>44</v>
      </c>
      <c r="D37" s="206">
        <v>284000</v>
      </c>
      <c r="E37" s="222">
        <v>10</v>
      </c>
      <c r="F37" s="206">
        <f t="shared" si="0"/>
        <v>124960000</v>
      </c>
      <c r="G37" s="223">
        <v>58</v>
      </c>
      <c r="H37" s="192">
        <v>14</v>
      </c>
    </row>
    <row r="38" spans="1:9" ht="14.25" customHeight="1">
      <c r="A38" s="221">
        <v>11</v>
      </c>
      <c r="B38" s="204" t="s">
        <v>318</v>
      </c>
      <c r="C38" s="222">
        <f t="shared" si="1"/>
        <v>55</v>
      </c>
      <c r="D38" s="206">
        <v>284000</v>
      </c>
      <c r="E38" s="222">
        <v>10</v>
      </c>
      <c r="F38" s="206">
        <f t="shared" si="0"/>
        <v>156200000</v>
      </c>
      <c r="G38" s="223">
        <v>69</v>
      </c>
      <c r="H38" s="192">
        <v>9</v>
      </c>
      <c r="I38" s="192">
        <v>5</v>
      </c>
    </row>
    <row r="39" spans="1:9" ht="14.25" customHeight="1">
      <c r="A39" s="221">
        <v>12</v>
      </c>
      <c r="B39" s="204" t="s">
        <v>319</v>
      </c>
      <c r="C39" s="222">
        <f t="shared" si="1"/>
        <v>36</v>
      </c>
      <c r="D39" s="206">
        <v>284000</v>
      </c>
      <c r="E39" s="222">
        <v>4</v>
      </c>
      <c r="F39" s="206">
        <f t="shared" si="0"/>
        <v>40896000</v>
      </c>
      <c r="G39" s="223">
        <v>50</v>
      </c>
      <c r="H39" s="192">
        <v>9</v>
      </c>
      <c r="I39" s="192">
        <v>5</v>
      </c>
    </row>
    <row r="40" spans="1:8" ht="14.25" customHeight="1">
      <c r="A40" s="221">
        <v>13</v>
      </c>
      <c r="B40" s="204" t="s">
        <v>320</v>
      </c>
      <c r="C40" s="222">
        <f t="shared" si="1"/>
        <v>57</v>
      </c>
      <c r="D40" s="206">
        <v>284000</v>
      </c>
      <c r="E40" s="222">
        <v>6</v>
      </c>
      <c r="F40" s="206">
        <f t="shared" si="0"/>
        <v>97128000</v>
      </c>
      <c r="G40" s="223">
        <v>77</v>
      </c>
      <c r="H40" s="192">
        <v>20</v>
      </c>
    </row>
    <row r="41" spans="1:8" ht="14.25" customHeight="1">
      <c r="A41" s="221">
        <v>14</v>
      </c>
      <c r="B41" s="204" t="s">
        <v>321</v>
      </c>
      <c r="C41" s="222">
        <f t="shared" si="1"/>
        <v>36</v>
      </c>
      <c r="D41" s="224">
        <v>284000</v>
      </c>
      <c r="E41" s="222">
        <v>10</v>
      </c>
      <c r="F41" s="206">
        <f t="shared" si="0"/>
        <v>102240000</v>
      </c>
      <c r="G41" s="223">
        <v>44</v>
      </c>
      <c r="H41" s="192">
        <v>8</v>
      </c>
    </row>
    <row r="42" spans="1:8" ht="14.25" customHeight="1">
      <c r="A42" s="221">
        <v>15</v>
      </c>
      <c r="B42" s="204" t="s">
        <v>322</v>
      </c>
      <c r="C42" s="225">
        <f t="shared" si="1"/>
        <v>37</v>
      </c>
      <c r="D42" s="206">
        <v>284000</v>
      </c>
      <c r="E42" s="225">
        <v>10</v>
      </c>
      <c r="F42" s="206">
        <f t="shared" si="0"/>
        <v>105080000</v>
      </c>
      <c r="G42" s="223">
        <v>46</v>
      </c>
      <c r="H42" s="192">
        <v>9</v>
      </c>
    </row>
    <row r="43" spans="1:8" ht="14.25" customHeight="1">
      <c r="A43" s="221">
        <v>16</v>
      </c>
      <c r="B43" s="204" t="s">
        <v>323</v>
      </c>
      <c r="C43" s="222">
        <f t="shared" si="1"/>
        <v>31</v>
      </c>
      <c r="D43" s="224">
        <v>284000</v>
      </c>
      <c r="E43" s="222">
        <v>10</v>
      </c>
      <c r="F43" s="206">
        <f t="shared" si="0"/>
        <v>88040000</v>
      </c>
      <c r="G43" s="223">
        <v>40</v>
      </c>
      <c r="H43" s="192">
        <v>9</v>
      </c>
    </row>
    <row r="44" spans="1:8" ht="14.25" customHeight="1">
      <c r="A44" s="221">
        <v>17</v>
      </c>
      <c r="B44" s="204" t="s">
        <v>324</v>
      </c>
      <c r="C44" s="222">
        <f t="shared" si="1"/>
        <v>41</v>
      </c>
      <c r="D44" s="224">
        <v>284000</v>
      </c>
      <c r="E44" s="222">
        <v>4</v>
      </c>
      <c r="F44" s="206">
        <f t="shared" si="0"/>
        <v>46576000</v>
      </c>
      <c r="G44" s="223">
        <v>50</v>
      </c>
      <c r="H44" s="192">
        <v>9</v>
      </c>
    </row>
    <row r="45" spans="1:8" ht="14.25" customHeight="1">
      <c r="A45" s="221">
        <v>18</v>
      </c>
      <c r="B45" s="204" t="s">
        <v>325</v>
      </c>
      <c r="C45" s="222">
        <f t="shared" si="1"/>
        <v>46</v>
      </c>
      <c r="D45" s="224">
        <v>284000</v>
      </c>
      <c r="E45" s="222">
        <v>6</v>
      </c>
      <c r="F45" s="206">
        <f t="shared" si="0"/>
        <v>78384000</v>
      </c>
      <c r="G45" s="223">
        <v>77</v>
      </c>
      <c r="H45" s="192">
        <v>31</v>
      </c>
    </row>
    <row r="46" spans="1:8" ht="14.25" customHeight="1">
      <c r="A46" s="221">
        <v>19</v>
      </c>
      <c r="B46" s="204" t="s">
        <v>326</v>
      </c>
      <c r="C46" s="222">
        <f t="shared" si="1"/>
        <v>47</v>
      </c>
      <c r="D46" s="224">
        <v>284000</v>
      </c>
      <c r="E46" s="222">
        <v>10</v>
      </c>
      <c r="F46" s="206">
        <f t="shared" si="0"/>
        <v>133480000</v>
      </c>
      <c r="G46" s="223">
        <v>81</v>
      </c>
      <c r="H46" s="192">
        <v>34</v>
      </c>
    </row>
    <row r="47" spans="1:8" ht="14.25" customHeight="1">
      <c r="A47" s="221">
        <v>20</v>
      </c>
      <c r="B47" s="204" t="s">
        <v>327</v>
      </c>
      <c r="C47" s="222">
        <f t="shared" si="1"/>
        <v>41</v>
      </c>
      <c r="D47" s="224">
        <v>284000</v>
      </c>
      <c r="E47" s="222">
        <v>10</v>
      </c>
      <c r="F47" s="206">
        <f t="shared" si="0"/>
        <v>116440000</v>
      </c>
      <c r="G47" s="223">
        <v>72</v>
      </c>
      <c r="H47" s="192">
        <v>31</v>
      </c>
    </row>
    <row r="48" spans="1:9" ht="16.5">
      <c r="A48" s="221">
        <v>21</v>
      </c>
      <c r="B48" s="204" t="s">
        <v>328</v>
      </c>
      <c r="C48" s="222">
        <f t="shared" si="1"/>
        <v>53</v>
      </c>
      <c r="D48" s="224">
        <v>284000</v>
      </c>
      <c r="E48" s="222">
        <v>10</v>
      </c>
      <c r="F48" s="206">
        <f t="shared" si="0"/>
        <v>150520000</v>
      </c>
      <c r="G48" s="223">
        <v>78</v>
      </c>
      <c r="H48" s="192">
        <v>9</v>
      </c>
      <c r="I48" s="192">
        <v>16</v>
      </c>
    </row>
    <row r="49" spans="1:9" ht="16.5">
      <c r="A49" s="226">
        <v>22</v>
      </c>
      <c r="B49" s="215" t="s">
        <v>329</v>
      </c>
      <c r="C49" s="227">
        <f t="shared" si="1"/>
        <v>25</v>
      </c>
      <c r="D49" s="228">
        <v>284000</v>
      </c>
      <c r="E49" s="227">
        <v>4</v>
      </c>
      <c r="F49" s="206">
        <f t="shared" si="0"/>
        <v>28400000</v>
      </c>
      <c r="G49" s="223">
        <v>50</v>
      </c>
      <c r="H49" s="192">
        <v>9</v>
      </c>
      <c r="I49" s="192">
        <v>16</v>
      </c>
    </row>
    <row r="50" spans="1:7" ht="16.5">
      <c r="A50" s="217"/>
      <c r="B50" s="218" t="s">
        <v>330</v>
      </c>
      <c r="C50" s="198">
        <f>SUM(C51:C55)</f>
        <v>204</v>
      </c>
      <c r="D50" s="198"/>
      <c r="E50" s="198"/>
      <c r="F50" s="200">
        <f>SUM(F51:F55)</f>
        <v>420888000</v>
      </c>
      <c r="G50" s="220"/>
    </row>
    <row r="51" spans="1:8" ht="16.5">
      <c r="A51" s="229">
        <v>1</v>
      </c>
      <c r="B51" s="230" t="s">
        <v>331</v>
      </c>
      <c r="C51" s="231">
        <f>G51-H51</f>
        <v>78</v>
      </c>
      <c r="D51" s="232">
        <v>284000</v>
      </c>
      <c r="E51" s="233">
        <v>6</v>
      </c>
      <c r="F51" s="232">
        <f t="shared" si="0"/>
        <v>132912000</v>
      </c>
      <c r="G51" s="223">
        <v>94</v>
      </c>
      <c r="H51" s="192">
        <v>16</v>
      </c>
    </row>
    <row r="52" spans="1:8" ht="16.5">
      <c r="A52" s="221">
        <v>2</v>
      </c>
      <c r="B52" s="204" t="s">
        <v>332</v>
      </c>
      <c r="C52" s="234">
        <f>G52-H52</f>
        <v>38</v>
      </c>
      <c r="D52" s="206">
        <v>284000</v>
      </c>
      <c r="E52" s="225">
        <v>10</v>
      </c>
      <c r="F52" s="206">
        <f t="shared" si="0"/>
        <v>107920000</v>
      </c>
      <c r="G52" s="223">
        <v>46</v>
      </c>
      <c r="H52" s="192">
        <v>8</v>
      </c>
    </row>
    <row r="53" spans="1:8" ht="16.5">
      <c r="A53" s="221">
        <v>3</v>
      </c>
      <c r="B53" s="204" t="s">
        <v>333</v>
      </c>
      <c r="C53" s="234">
        <f>G53-H53</f>
        <v>24</v>
      </c>
      <c r="D53" s="206">
        <v>284000</v>
      </c>
      <c r="E53" s="225">
        <v>10</v>
      </c>
      <c r="F53" s="206">
        <f t="shared" si="0"/>
        <v>68160000</v>
      </c>
      <c r="G53" s="223">
        <v>28</v>
      </c>
      <c r="H53" s="192">
        <v>4</v>
      </c>
    </row>
    <row r="54" spans="1:8" ht="16.5">
      <c r="A54" s="221">
        <v>4</v>
      </c>
      <c r="B54" s="204" t="s">
        <v>334</v>
      </c>
      <c r="C54" s="234">
        <f>G54-H54</f>
        <v>23</v>
      </c>
      <c r="D54" s="206">
        <v>284000</v>
      </c>
      <c r="E54" s="225">
        <v>10</v>
      </c>
      <c r="F54" s="206">
        <f t="shared" si="0"/>
        <v>65320000</v>
      </c>
      <c r="G54" s="223">
        <v>32</v>
      </c>
      <c r="H54" s="192">
        <v>9</v>
      </c>
    </row>
    <row r="55" spans="1:8" ht="16.5">
      <c r="A55" s="221">
        <v>5</v>
      </c>
      <c r="B55" s="204" t="s">
        <v>335</v>
      </c>
      <c r="C55" s="235">
        <f>G55-H55</f>
        <v>41</v>
      </c>
      <c r="D55" s="206">
        <v>284000</v>
      </c>
      <c r="E55" s="225">
        <v>4</v>
      </c>
      <c r="F55" s="206">
        <f t="shared" si="0"/>
        <v>46576000</v>
      </c>
      <c r="G55" s="223">
        <v>50</v>
      </c>
      <c r="H55" s="192">
        <v>9</v>
      </c>
    </row>
    <row r="56" spans="1:6" ht="16.5">
      <c r="A56" s="217"/>
      <c r="B56" s="218" t="s">
        <v>336</v>
      </c>
      <c r="C56" s="198">
        <f>SUM(C57:C63)</f>
        <v>380</v>
      </c>
      <c r="D56" s="198"/>
      <c r="E56" s="198"/>
      <c r="F56" s="200">
        <f>SUM(F57:F63)</f>
        <v>993504000</v>
      </c>
    </row>
    <row r="57" spans="1:8" ht="16.5">
      <c r="A57" s="236"/>
      <c r="B57" s="204" t="s">
        <v>337</v>
      </c>
      <c r="C57" s="231">
        <f>G57-H57-I57</f>
        <v>104</v>
      </c>
      <c r="D57" s="232">
        <v>316000</v>
      </c>
      <c r="E57" s="231">
        <v>6</v>
      </c>
      <c r="F57" s="206">
        <f t="shared" si="0"/>
        <v>197184000</v>
      </c>
      <c r="G57" s="220">
        <v>123</v>
      </c>
      <c r="H57" s="192">
        <v>19</v>
      </c>
    </row>
    <row r="58" spans="1:8" ht="16.5">
      <c r="A58" s="229">
        <v>1</v>
      </c>
      <c r="B58" s="204" t="s">
        <v>338</v>
      </c>
      <c r="C58" s="234">
        <f aca="true" t="shared" si="2" ref="C58:C99">G58-H58-I58</f>
        <v>52</v>
      </c>
      <c r="D58" s="224">
        <v>316000</v>
      </c>
      <c r="E58" s="222">
        <v>10</v>
      </c>
      <c r="F58" s="206">
        <f t="shared" si="0"/>
        <v>164320000</v>
      </c>
      <c r="G58" s="220">
        <v>56</v>
      </c>
      <c r="H58" s="192">
        <v>4</v>
      </c>
    </row>
    <row r="59" spans="1:8" ht="16.5">
      <c r="A59" s="221">
        <v>2</v>
      </c>
      <c r="B59" s="204" t="s">
        <v>339</v>
      </c>
      <c r="C59" s="234">
        <f t="shared" si="2"/>
        <v>45</v>
      </c>
      <c r="D59" s="224">
        <v>316000</v>
      </c>
      <c r="E59" s="222">
        <v>10</v>
      </c>
      <c r="F59" s="206">
        <f t="shared" si="0"/>
        <v>142200000</v>
      </c>
      <c r="G59" s="223">
        <v>56</v>
      </c>
      <c r="H59" s="192">
        <v>11</v>
      </c>
    </row>
    <row r="60" spans="1:8" ht="16.5">
      <c r="A60" s="221">
        <v>3</v>
      </c>
      <c r="B60" s="204" t="s">
        <v>340</v>
      </c>
      <c r="C60" s="234">
        <f t="shared" si="2"/>
        <v>41</v>
      </c>
      <c r="D60" s="224">
        <v>316000</v>
      </c>
      <c r="E60" s="222">
        <v>10</v>
      </c>
      <c r="F60" s="206">
        <f t="shared" si="0"/>
        <v>129560000</v>
      </c>
      <c r="G60" s="223">
        <v>45</v>
      </c>
      <c r="H60" s="192">
        <v>4</v>
      </c>
    </row>
    <row r="61" spans="1:7" ht="16.5">
      <c r="A61" s="221">
        <v>4</v>
      </c>
      <c r="B61" s="204" t="s">
        <v>341</v>
      </c>
      <c r="C61" s="234">
        <f t="shared" si="2"/>
        <v>34</v>
      </c>
      <c r="D61" s="224">
        <v>316000</v>
      </c>
      <c r="E61" s="222">
        <v>10</v>
      </c>
      <c r="F61" s="206">
        <f t="shared" si="0"/>
        <v>107440000</v>
      </c>
      <c r="G61" s="223">
        <v>34</v>
      </c>
    </row>
    <row r="62" spans="1:9" ht="16.5">
      <c r="A62" s="221">
        <v>5</v>
      </c>
      <c r="B62" s="204" t="s">
        <v>342</v>
      </c>
      <c r="C62" s="234">
        <f t="shared" si="2"/>
        <v>64</v>
      </c>
      <c r="D62" s="224">
        <v>316000</v>
      </c>
      <c r="E62" s="222">
        <v>10</v>
      </c>
      <c r="F62" s="206">
        <f t="shared" si="0"/>
        <v>202240000</v>
      </c>
      <c r="G62" s="223">
        <v>74</v>
      </c>
      <c r="H62" s="192">
        <v>5</v>
      </c>
      <c r="I62" s="192">
        <v>5</v>
      </c>
    </row>
    <row r="63" spans="1:9" ht="16.5">
      <c r="A63" s="226">
        <v>6</v>
      </c>
      <c r="B63" s="204" t="s">
        <v>343</v>
      </c>
      <c r="C63" s="235">
        <f t="shared" si="2"/>
        <v>40</v>
      </c>
      <c r="D63" s="228">
        <v>316000</v>
      </c>
      <c r="E63" s="227">
        <v>4</v>
      </c>
      <c r="F63" s="206">
        <f t="shared" si="0"/>
        <v>50560000</v>
      </c>
      <c r="G63" s="223">
        <v>50</v>
      </c>
      <c r="H63" s="192">
        <v>5</v>
      </c>
      <c r="I63" s="192">
        <v>5</v>
      </c>
    </row>
    <row r="64" spans="1:6" ht="16.5">
      <c r="A64" s="217"/>
      <c r="B64" s="218" t="s">
        <v>344</v>
      </c>
      <c r="C64" s="198">
        <f>SUM(C65:C69)</f>
        <v>142</v>
      </c>
      <c r="D64" s="198"/>
      <c r="E64" s="198"/>
      <c r="F64" s="200">
        <f>SUM(F65:F69)</f>
        <v>354552000</v>
      </c>
    </row>
    <row r="65" spans="1:8" ht="16.5">
      <c r="A65" s="229">
        <v>1</v>
      </c>
      <c r="B65" s="204" t="s">
        <v>345</v>
      </c>
      <c r="C65" s="234">
        <f t="shared" si="2"/>
        <v>22</v>
      </c>
      <c r="D65" s="206">
        <v>316000</v>
      </c>
      <c r="E65" s="237">
        <v>6</v>
      </c>
      <c r="F65" s="206">
        <f t="shared" si="0"/>
        <v>41712000</v>
      </c>
      <c r="G65" s="223">
        <v>25</v>
      </c>
      <c r="H65" s="192">
        <v>3</v>
      </c>
    </row>
    <row r="66" spans="1:8" ht="16.5">
      <c r="A66" s="221">
        <v>2</v>
      </c>
      <c r="B66" s="204" t="s">
        <v>346</v>
      </c>
      <c r="C66" s="234">
        <f t="shared" si="2"/>
        <v>20</v>
      </c>
      <c r="D66" s="206">
        <v>316000</v>
      </c>
      <c r="E66" s="222">
        <v>10</v>
      </c>
      <c r="F66" s="206">
        <f t="shared" si="0"/>
        <v>63200000</v>
      </c>
      <c r="G66" s="223">
        <v>22</v>
      </c>
      <c r="H66" s="192">
        <v>2</v>
      </c>
    </row>
    <row r="67" spans="1:8" ht="16.5">
      <c r="A67" s="221">
        <v>3</v>
      </c>
      <c r="B67" s="204" t="s">
        <v>347</v>
      </c>
      <c r="C67" s="234">
        <f t="shared" si="2"/>
        <v>16</v>
      </c>
      <c r="D67" s="206">
        <v>316000</v>
      </c>
      <c r="E67" s="222">
        <v>10</v>
      </c>
      <c r="F67" s="206">
        <f t="shared" si="0"/>
        <v>50560000</v>
      </c>
      <c r="G67" s="223">
        <v>22</v>
      </c>
      <c r="H67" s="192">
        <v>6</v>
      </c>
    </row>
    <row r="68" spans="1:9" ht="16.5">
      <c r="A68" s="221">
        <v>4</v>
      </c>
      <c r="B68" s="204" t="s">
        <v>348</v>
      </c>
      <c r="C68" s="234">
        <f t="shared" si="2"/>
        <v>49</v>
      </c>
      <c r="D68" s="206">
        <v>316000</v>
      </c>
      <c r="E68" s="222">
        <v>10</v>
      </c>
      <c r="F68" s="206">
        <f t="shared" si="0"/>
        <v>154840000</v>
      </c>
      <c r="G68" s="223">
        <v>64</v>
      </c>
      <c r="H68" s="192">
        <v>11</v>
      </c>
      <c r="I68" s="192">
        <v>4</v>
      </c>
    </row>
    <row r="69" spans="1:9" ht="16.5">
      <c r="A69" s="226">
        <v>5</v>
      </c>
      <c r="B69" s="204" t="s">
        <v>349</v>
      </c>
      <c r="C69" s="234">
        <f t="shared" si="2"/>
        <v>35</v>
      </c>
      <c r="D69" s="206">
        <v>316000</v>
      </c>
      <c r="E69" s="222">
        <v>4</v>
      </c>
      <c r="F69" s="206">
        <f t="shared" si="0"/>
        <v>44240000</v>
      </c>
      <c r="G69" s="223">
        <v>50</v>
      </c>
      <c r="H69" s="192">
        <v>11</v>
      </c>
      <c r="I69" s="192">
        <v>4</v>
      </c>
    </row>
    <row r="70" spans="1:6" ht="16.5">
      <c r="A70" s="217"/>
      <c r="B70" s="218" t="s">
        <v>350</v>
      </c>
      <c r="C70" s="198">
        <f>SUM(C71:C83)</f>
        <v>303</v>
      </c>
      <c r="D70" s="198"/>
      <c r="E70" s="198"/>
      <c r="F70" s="200">
        <f>SUM(F71:F83)</f>
        <v>749760000</v>
      </c>
    </row>
    <row r="71" spans="1:8" ht="16.5">
      <c r="A71" s="229">
        <v>1</v>
      </c>
      <c r="B71" s="237" t="s">
        <v>351</v>
      </c>
      <c r="C71" s="234">
        <f t="shared" si="2"/>
        <v>11</v>
      </c>
      <c r="D71" s="206">
        <v>284000</v>
      </c>
      <c r="E71" s="237">
        <v>6</v>
      </c>
      <c r="F71" s="206">
        <f t="shared" si="0"/>
        <v>18744000</v>
      </c>
      <c r="G71" s="223">
        <v>15</v>
      </c>
      <c r="H71" s="192">
        <v>4</v>
      </c>
    </row>
    <row r="72" spans="1:8" ht="16.5">
      <c r="A72" s="221">
        <v>2</v>
      </c>
      <c r="B72" s="222" t="s">
        <v>352</v>
      </c>
      <c r="C72" s="234">
        <f t="shared" si="2"/>
        <v>17</v>
      </c>
      <c r="D72" s="206">
        <v>284000</v>
      </c>
      <c r="E72" s="238">
        <v>10</v>
      </c>
      <c r="F72" s="206">
        <f t="shared" si="0"/>
        <v>48280000</v>
      </c>
      <c r="G72" s="223">
        <v>22</v>
      </c>
      <c r="H72" s="192">
        <v>5</v>
      </c>
    </row>
    <row r="73" spans="1:8" ht="16.5">
      <c r="A73" s="221">
        <v>3</v>
      </c>
      <c r="B73" s="222" t="s">
        <v>353</v>
      </c>
      <c r="C73" s="234">
        <f t="shared" si="2"/>
        <v>15</v>
      </c>
      <c r="D73" s="206">
        <v>284000</v>
      </c>
      <c r="E73" s="238">
        <v>10</v>
      </c>
      <c r="F73" s="206">
        <f t="shared" si="0"/>
        <v>42600000</v>
      </c>
      <c r="G73" s="223">
        <v>22</v>
      </c>
      <c r="H73" s="192">
        <v>7</v>
      </c>
    </row>
    <row r="74" spans="1:9" ht="16.5">
      <c r="A74" s="221">
        <v>4</v>
      </c>
      <c r="B74" s="222" t="s">
        <v>354</v>
      </c>
      <c r="C74" s="234">
        <f t="shared" si="2"/>
        <v>39</v>
      </c>
      <c r="D74" s="206">
        <v>284000</v>
      </c>
      <c r="E74" s="238">
        <v>10</v>
      </c>
      <c r="F74" s="206">
        <f t="shared" si="0"/>
        <v>110760000</v>
      </c>
      <c r="G74" s="223">
        <v>55</v>
      </c>
      <c r="H74" s="192">
        <v>5</v>
      </c>
      <c r="I74" s="192">
        <v>11</v>
      </c>
    </row>
    <row r="75" spans="1:9" ht="16.5">
      <c r="A75" s="221">
        <v>5</v>
      </c>
      <c r="B75" s="222" t="s">
        <v>355</v>
      </c>
      <c r="C75" s="234">
        <f t="shared" si="2"/>
        <v>24</v>
      </c>
      <c r="D75" s="206">
        <v>284000</v>
      </c>
      <c r="E75" s="238">
        <v>4</v>
      </c>
      <c r="F75" s="206">
        <f t="shared" si="0"/>
        <v>27264000</v>
      </c>
      <c r="G75" s="223">
        <v>40</v>
      </c>
      <c r="H75" s="192">
        <v>5</v>
      </c>
      <c r="I75" s="192">
        <v>11</v>
      </c>
    </row>
    <row r="76" spans="1:8" ht="16.5">
      <c r="A76" s="221">
        <v>6</v>
      </c>
      <c r="B76" s="222" t="s">
        <v>356</v>
      </c>
      <c r="C76" s="234">
        <f t="shared" si="2"/>
        <v>16</v>
      </c>
      <c r="D76" s="206">
        <v>284000</v>
      </c>
      <c r="E76" s="222">
        <v>10</v>
      </c>
      <c r="F76" s="206">
        <f aca="true" t="shared" si="3" ref="F76:F139">C76*D76*E76</f>
        <v>45440000</v>
      </c>
      <c r="G76" s="223">
        <v>19</v>
      </c>
      <c r="H76" s="192">
        <v>3</v>
      </c>
    </row>
    <row r="77" spans="1:9" ht="16.5">
      <c r="A77" s="221">
        <v>7</v>
      </c>
      <c r="B77" s="222" t="s">
        <v>357</v>
      </c>
      <c r="C77" s="234">
        <f t="shared" si="2"/>
        <v>55</v>
      </c>
      <c r="D77" s="206">
        <v>284000</v>
      </c>
      <c r="E77" s="222">
        <v>10</v>
      </c>
      <c r="F77" s="206">
        <f t="shared" si="3"/>
        <v>156200000</v>
      </c>
      <c r="G77" s="223">
        <v>67</v>
      </c>
      <c r="H77" s="192">
        <v>9</v>
      </c>
      <c r="I77" s="192">
        <v>3</v>
      </c>
    </row>
    <row r="78" spans="1:9" ht="16.5">
      <c r="A78" s="221">
        <v>8</v>
      </c>
      <c r="B78" s="222" t="s">
        <v>358</v>
      </c>
      <c r="C78" s="234">
        <f t="shared" si="2"/>
        <v>28</v>
      </c>
      <c r="D78" s="206">
        <v>284000</v>
      </c>
      <c r="E78" s="222">
        <v>6</v>
      </c>
      <c r="F78" s="206">
        <f t="shared" si="3"/>
        <v>47712000</v>
      </c>
      <c r="G78" s="223">
        <v>40</v>
      </c>
      <c r="H78" s="192">
        <v>9</v>
      </c>
      <c r="I78" s="192">
        <v>3</v>
      </c>
    </row>
    <row r="79" spans="1:8" ht="16.5">
      <c r="A79" s="221">
        <v>9</v>
      </c>
      <c r="B79" s="222" t="s">
        <v>359</v>
      </c>
      <c r="C79" s="234">
        <f t="shared" si="2"/>
        <v>9</v>
      </c>
      <c r="D79" s="206">
        <v>284000</v>
      </c>
      <c r="E79" s="222">
        <v>10</v>
      </c>
      <c r="F79" s="206">
        <f t="shared" si="3"/>
        <v>25560000</v>
      </c>
      <c r="G79" s="223">
        <v>12</v>
      </c>
      <c r="H79" s="192">
        <v>3</v>
      </c>
    </row>
    <row r="80" spans="1:8" ht="16.5">
      <c r="A80" s="221">
        <v>10</v>
      </c>
      <c r="B80" s="222" t="s">
        <v>360</v>
      </c>
      <c r="C80" s="234">
        <f t="shared" si="2"/>
        <v>28</v>
      </c>
      <c r="D80" s="206">
        <v>284000</v>
      </c>
      <c r="E80" s="225">
        <v>10</v>
      </c>
      <c r="F80" s="206">
        <f t="shared" si="3"/>
        <v>79520000</v>
      </c>
      <c r="G80" s="223">
        <v>33</v>
      </c>
      <c r="H80" s="192">
        <v>5</v>
      </c>
    </row>
    <row r="81" spans="1:8" ht="16.5">
      <c r="A81" s="221">
        <v>11</v>
      </c>
      <c r="B81" s="222" t="s">
        <v>361</v>
      </c>
      <c r="C81" s="234">
        <f t="shared" si="2"/>
        <v>35</v>
      </c>
      <c r="D81" s="206">
        <v>284000</v>
      </c>
      <c r="E81" s="225">
        <v>10</v>
      </c>
      <c r="F81" s="206">
        <f t="shared" si="3"/>
        <v>99400000</v>
      </c>
      <c r="G81" s="223">
        <v>40</v>
      </c>
      <c r="H81" s="192">
        <v>5</v>
      </c>
    </row>
    <row r="82" spans="1:9" ht="16.5">
      <c r="A82" s="221">
        <v>12</v>
      </c>
      <c r="B82" s="222" t="s">
        <v>362</v>
      </c>
      <c r="C82" s="234">
        <f t="shared" si="2"/>
        <v>11</v>
      </c>
      <c r="D82" s="206">
        <v>284000</v>
      </c>
      <c r="E82" s="225">
        <v>10</v>
      </c>
      <c r="F82" s="206">
        <f t="shared" si="3"/>
        <v>31240000</v>
      </c>
      <c r="G82" s="223">
        <v>36</v>
      </c>
      <c r="H82" s="192">
        <v>8</v>
      </c>
      <c r="I82" s="192">
        <v>17</v>
      </c>
    </row>
    <row r="83" spans="1:9" ht="16.5">
      <c r="A83" s="221">
        <v>13</v>
      </c>
      <c r="B83" s="222" t="s">
        <v>363</v>
      </c>
      <c r="C83" s="234">
        <f t="shared" si="2"/>
        <v>15</v>
      </c>
      <c r="D83" s="206">
        <v>284000</v>
      </c>
      <c r="E83" s="225">
        <v>4</v>
      </c>
      <c r="F83" s="206">
        <f t="shared" si="3"/>
        <v>17040000</v>
      </c>
      <c r="G83" s="223">
        <v>40</v>
      </c>
      <c r="H83" s="192">
        <v>8</v>
      </c>
      <c r="I83" s="192">
        <v>17</v>
      </c>
    </row>
    <row r="84" spans="1:6" ht="16.5">
      <c r="A84" s="217"/>
      <c r="B84" s="218" t="s">
        <v>364</v>
      </c>
      <c r="C84" s="198">
        <f>SUM(C85:C99)</f>
        <v>1824</v>
      </c>
      <c r="D84" s="198"/>
      <c r="E84" s="198"/>
      <c r="F84" s="200">
        <f>SUM(F85:F99)</f>
        <v>4090168000</v>
      </c>
    </row>
    <row r="85" spans="1:8" ht="16.5">
      <c r="A85" s="229">
        <v>1</v>
      </c>
      <c r="B85" s="237" t="s">
        <v>365</v>
      </c>
      <c r="C85" s="234">
        <v>280</v>
      </c>
      <c r="D85" s="206">
        <v>284000</v>
      </c>
      <c r="E85" s="237">
        <v>6</v>
      </c>
      <c r="F85" s="206">
        <f t="shared" si="3"/>
        <v>477120000</v>
      </c>
      <c r="G85" s="223">
        <v>323</v>
      </c>
      <c r="H85" s="192">
        <v>32</v>
      </c>
    </row>
    <row r="86" spans="1:8" ht="16.5">
      <c r="A86" s="221">
        <v>2</v>
      </c>
      <c r="B86" s="222" t="s">
        <v>366</v>
      </c>
      <c r="C86" s="234">
        <v>160</v>
      </c>
      <c r="D86" s="206">
        <v>284000</v>
      </c>
      <c r="E86" s="238">
        <v>10</v>
      </c>
      <c r="F86" s="206">
        <f t="shared" si="3"/>
        <v>454400000</v>
      </c>
      <c r="G86" s="223">
        <v>207</v>
      </c>
      <c r="H86" s="192">
        <v>22</v>
      </c>
    </row>
    <row r="87" spans="1:9" ht="16.5">
      <c r="A87" s="221">
        <v>3</v>
      </c>
      <c r="B87" s="222" t="s">
        <v>367</v>
      </c>
      <c r="C87" s="234">
        <v>170</v>
      </c>
      <c r="D87" s="206">
        <v>284000</v>
      </c>
      <c r="E87" s="238">
        <v>10</v>
      </c>
      <c r="F87" s="206">
        <f t="shared" si="3"/>
        <v>482800000</v>
      </c>
      <c r="G87" s="223">
        <v>243</v>
      </c>
      <c r="H87" s="192">
        <v>15</v>
      </c>
      <c r="I87" s="192">
        <v>30</v>
      </c>
    </row>
    <row r="88" spans="1:9" ht="16.5">
      <c r="A88" s="221">
        <v>4</v>
      </c>
      <c r="B88" s="222" t="s">
        <v>368</v>
      </c>
      <c r="C88" s="234">
        <v>150</v>
      </c>
      <c r="D88" s="206">
        <v>284000</v>
      </c>
      <c r="E88" s="238">
        <v>10</v>
      </c>
      <c r="F88" s="206">
        <f t="shared" si="3"/>
        <v>426000000</v>
      </c>
      <c r="G88" s="223">
        <v>222</v>
      </c>
      <c r="H88" s="192">
        <v>26</v>
      </c>
      <c r="I88" s="192">
        <v>30</v>
      </c>
    </row>
    <row r="89" spans="1:8" ht="16.5">
      <c r="A89" s="221">
        <v>5</v>
      </c>
      <c r="B89" s="222" t="s">
        <v>369</v>
      </c>
      <c r="C89" s="234">
        <v>140</v>
      </c>
      <c r="D89" s="206">
        <v>284000</v>
      </c>
      <c r="E89" s="238">
        <v>4</v>
      </c>
      <c r="F89" s="206">
        <f t="shared" si="3"/>
        <v>159040000</v>
      </c>
      <c r="G89" s="223">
        <v>180</v>
      </c>
      <c r="H89" s="192">
        <v>26</v>
      </c>
    </row>
    <row r="90" spans="1:8" ht="16.5">
      <c r="A90" s="221">
        <v>6</v>
      </c>
      <c r="B90" s="222" t="s">
        <v>370</v>
      </c>
      <c r="C90" s="234">
        <f t="shared" si="2"/>
        <v>89</v>
      </c>
      <c r="D90" s="224">
        <v>284000</v>
      </c>
      <c r="E90" s="222">
        <v>6</v>
      </c>
      <c r="F90" s="206">
        <f t="shared" si="3"/>
        <v>151656000</v>
      </c>
      <c r="G90" s="223">
        <v>108</v>
      </c>
      <c r="H90" s="192">
        <v>19</v>
      </c>
    </row>
    <row r="91" spans="1:8" ht="16.5">
      <c r="A91" s="221">
        <v>7</v>
      </c>
      <c r="B91" s="222" t="s">
        <v>371</v>
      </c>
      <c r="C91" s="234">
        <f t="shared" si="2"/>
        <v>102</v>
      </c>
      <c r="D91" s="206">
        <v>284000</v>
      </c>
      <c r="E91" s="225">
        <v>10</v>
      </c>
      <c r="F91" s="206">
        <f t="shared" si="3"/>
        <v>289680000</v>
      </c>
      <c r="G91" s="223">
        <v>112</v>
      </c>
      <c r="H91" s="192">
        <v>10</v>
      </c>
    </row>
    <row r="92" spans="1:8" ht="16.5">
      <c r="A92" s="221">
        <v>8</v>
      </c>
      <c r="B92" s="222" t="s">
        <v>372</v>
      </c>
      <c r="C92" s="234">
        <f t="shared" si="2"/>
        <v>63</v>
      </c>
      <c r="D92" s="206">
        <v>284000</v>
      </c>
      <c r="E92" s="225">
        <v>10</v>
      </c>
      <c r="F92" s="206">
        <f t="shared" si="3"/>
        <v>178920000</v>
      </c>
      <c r="G92" s="223">
        <v>73</v>
      </c>
      <c r="H92" s="192">
        <v>10</v>
      </c>
    </row>
    <row r="93" spans="1:9" ht="16.5">
      <c r="A93" s="221">
        <v>9</v>
      </c>
      <c r="B93" s="222" t="s">
        <v>373</v>
      </c>
      <c r="C93" s="234">
        <f t="shared" si="2"/>
        <v>81</v>
      </c>
      <c r="D93" s="224">
        <v>284000</v>
      </c>
      <c r="E93" s="222">
        <v>10</v>
      </c>
      <c r="F93" s="206">
        <f t="shared" si="3"/>
        <v>230040000</v>
      </c>
      <c r="G93" s="223">
        <v>102</v>
      </c>
      <c r="H93" s="192">
        <v>19</v>
      </c>
      <c r="I93" s="192">
        <v>2</v>
      </c>
    </row>
    <row r="94" spans="1:9" ht="16.5">
      <c r="A94" s="221">
        <v>10</v>
      </c>
      <c r="B94" s="222" t="s">
        <v>374</v>
      </c>
      <c r="C94" s="234">
        <f t="shared" si="2"/>
        <v>79</v>
      </c>
      <c r="D94" s="224">
        <v>284000</v>
      </c>
      <c r="E94" s="222">
        <v>4</v>
      </c>
      <c r="F94" s="206">
        <f t="shared" si="3"/>
        <v>89744000</v>
      </c>
      <c r="G94" s="223">
        <v>100</v>
      </c>
      <c r="H94" s="192">
        <v>19</v>
      </c>
      <c r="I94" s="192">
        <v>2</v>
      </c>
    </row>
    <row r="95" spans="1:8" ht="16.5">
      <c r="A95" s="221">
        <v>11</v>
      </c>
      <c r="B95" s="222" t="s">
        <v>375</v>
      </c>
      <c r="C95" s="234">
        <v>130</v>
      </c>
      <c r="D95" s="224">
        <v>284000</v>
      </c>
      <c r="E95" s="222">
        <v>6</v>
      </c>
      <c r="F95" s="206">
        <f t="shared" si="3"/>
        <v>221520000</v>
      </c>
      <c r="G95" s="223">
        <v>159</v>
      </c>
      <c r="H95" s="192">
        <v>16</v>
      </c>
    </row>
    <row r="96" spans="1:8" ht="16.5">
      <c r="A96" s="221">
        <v>12</v>
      </c>
      <c r="B96" s="222" t="s">
        <v>376</v>
      </c>
      <c r="C96" s="234">
        <v>125</v>
      </c>
      <c r="D96" s="224">
        <v>284000</v>
      </c>
      <c r="E96" s="222">
        <v>10</v>
      </c>
      <c r="F96" s="206">
        <f t="shared" si="3"/>
        <v>355000000</v>
      </c>
      <c r="G96" s="223">
        <v>166</v>
      </c>
      <c r="H96" s="192">
        <v>23</v>
      </c>
    </row>
    <row r="97" spans="1:8" ht="16.5">
      <c r="A97" s="221">
        <v>13</v>
      </c>
      <c r="B97" s="222" t="s">
        <v>377</v>
      </c>
      <c r="C97" s="234">
        <f t="shared" si="2"/>
        <v>92</v>
      </c>
      <c r="D97" s="224">
        <v>284000</v>
      </c>
      <c r="E97" s="222">
        <v>10</v>
      </c>
      <c r="F97" s="206">
        <f t="shared" si="3"/>
        <v>261280000</v>
      </c>
      <c r="G97" s="223">
        <v>105</v>
      </c>
      <c r="H97" s="192">
        <v>13</v>
      </c>
    </row>
    <row r="98" spans="1:9" ht="16.5">
      <c r="A98" s="221">
        <v>14</v>
      </c>
      <c r="B98" s="222" t="s">
        <v>378</v>
      </c>
      <c r="C98" s="234">
        <f t="shared" si="2"/>
        <v>75</v>
      </c>
      <c r="D98" s="224">
        <v>284000</v>
      </c>
      <c r="E98" s="222">
        <v>10</v>
      </c>
      <c r="F98" s="206">
        <f t="shared" si="3"/>
        <v>213000000</v>
      </c>
      <c r="G98" s="223">
        <v>107</v>
      </c>
      <c r="H98" s="192">
        <v>16</v>
      </c>
      <c r="I98" s="192">
        <v>16</v>
      </c>
    </row>
    <row r="99" spans="1:9" ht="16.5">
      <c r="A99" s="226">
        <v>15</v>
      </c>
      <c r="B99" s="227" t="s">
        <v>379</v>
      </c>
      <c r="C99" s="234">
        <f t="shared" si="2"/>
        <v>88</v>
      </c>
      <c r="D99" s="228">
        <v>284000</v>
      </c>
      <c r="E99" s="227">
        <v>4</v>
      </c>
      <c r="F99" s="206">
        <f t="shared" si="3"/>
        <v>99968000</v>
      </c>
      <c r="G99" s="223">
        <v>120</v>
      </c>
      <c r="H99" s="192">
        <v>16</v>
      </c>
      <c r="I99" s="192">
        <v>16</v>
      </c>
    </row>
    <row r="100" spans="1:7" ht="16.5">
      <c r="A100" s="217" t="s">
        <v>155</v>
      </c>
      <c r="B100" s="218" t="s">
        <v>380</v>
      </c>
      <c r="C100" s="198">
        <f>C101+C106+C111+C116</f>
        <v>1185</v>
      </c>
      <c r="D100" s="198"/>
      <c r="E100" s="198"/>
      <c r="F100" s="200">
        <f>F101+F106+F111+F116</f>
        <v>1850650000</v>
      </c>
      <c r="G100" s="239"/>
    </row>
    <row r="101" spans="1:6" ht="16.5">
      <c r="A101" s="217"/>
      <c r="B101" s="218" t="s">
        <v>336</v>
      </c>
      <c r="C101" s="198">
        <f>SUM(C102:C105)</f>
        <v>81</v>
      </c>
      <c r="D101" s="198"/>
      <c r="E101" s="198"/>
      <c r="F101" s="232">
        <f>SUM(F102:F105)</f>
        <v>122472000</v>
      </c>
    </row>
    <row r="102" spans="1:8" ht="16.5">
      <c r="A102" s="229">
        <v>1</v>
      </c>
      <c r="B102" s="237" t="s">
        <v>381</v>
      </c>
      <c r="C102" s="234">
        <f>G102-H102-I102</f>
        <v>12</v>
      </c>
      <c r="D102" s="206">
        <v>252000</v>
      </c>
      <c r="E102" s="237">
        <v>6</v>
      </c>
      <c r="F102" s="206">
        <f t="shared" si="3"/>
        <v>18144000</v>
      </c>
      <c r="G102" s="223">
        <v>13</v>
      </c>
      <c r="H102" s="192">
        <v>1</v>
      </c>
    </row>
    <row r="103" spans="1:8" ht="16.5">
      <c r="A103" s="221">
        <v>2</v>
      </c>
      <c r="B103" s="222" t="s">
        <v>382</v>
      </c>
      <c r="C103" s="234">
        <f>G103-H103-I103</f>
        <v>13</v>
      </c>
      <c r="D103" s="206">
        <v>252000</v>
      </c>
      <c r="E103" s="225">
        <v>10</v>
      </c>
      <c r="F103" s="206">
        <f t="shared" si="3"/>
        <v>32760000</v>
      </c>
      <c r="G103" s="223">
        <v>14</v>
      </c>
      <c r="H103" s="192">
        <v>1</v>
      </c>
    </row>
    <row r="104" spans="1:8" ht="16.5">
      <c r="A104" s="221">
        <v>3</v>
      </c>
      <c r="B104" s="222" t="s">
        <v>383</v>
      </c>
      <c r="C104" s="234">
        <f>G104-H104-I104</f>
        <v>10</v>
      </c>
      <c r="D104" s="206">
        <v>252000</v>
      </c>
      <c r="E104" s="222">
        <v>10</v>
      </c>
      <c r="F104" s="206">
        <f t="shared" si="3"/>
        <v>25200000</v>
      </c>
      <c r="G104" s="223">
        <v>14</v>
      </c>
      <c r="H104" s="192">
        <v>4</v>
      </c>
    </row>
    <row r="105" spans="1:8" ht="16.5">
      <c r="A105" s="221">
        <v>4</v>
      </c>
      <c r="B105" s="227" t="s">
        <v>384</v>
      </c>
      <c r="C105" s="234">
        <f>G105-H105-I105</f>
        <v>46</v>
      </c>
      <c r="D105" s="206">
        <v>252000</v>
      </c>
      <c r="E105" s="225">
        <v>4</v>
      </c>
      <c r="F105" s="206">
        <f t="shared" si="3"/>
        <v>46368000</v>
      </c>
      <c r="G105" s="223">
        <v>50</v>
      </c>
      <c r="H105" s="192">
        <v>4</v>
      </c>
    </row>
    <row r="106" spans="1:6" ht="16.5">
      <c r="A106" s="217"/>
      <c r="B106" s="218" t="s">
        <v>344</v>
      </c>
      <c r="C106" s="198">
        <f>SUM(C107:C110)</f>
        <v>72</v>
      </c>
      <c r="D106" s="198"/>
      <c r="E106" s="198"/>
      <c r="F106" s="200">
        <f>SUM(F107:F110)</f>
        <v>112392000</v>
      </c>
    </row>
    <row r="107" spans="1:8" ht="16.5">
      <c r="A107" s="229">
        <v>1</v>
      </c>
      <c r="B107" s="230" t="s">
        <v>385</v>
      </c>
      <c r="C107" s="234">
        <f aca="true" t="shared" si="4" ref="C107:C124">G107-H107-I107</f>
        <v>7</v>
      </c>
      <c r="D107" s="206">
        <v>252000</v>
      </c>
      <c r="E107" s="237">
        <v>6</v>
      </c>
      <c r="F107" s="206">
        <f t="shared" si="3"/>
        <v>10584000</v>
      </c>
      <c r="G107" s="223">
        <v>10</v>
      </c>
      <c r="H107" s="192">
        <v>3</v>
      </c>
    </row>
    <row r="108" spans="1:8" ht="16.5">
      <c r="A108" s="221">
        <v>2</v>
      </c>
      <c r="B108" s="204" t="s">
        <v>386</v>
      </c>
      <c r="C108" s="234">
        <f t="shared" si="4"/>
        <v>15</v>
      </c>
      <c r="D108" s="206">
        <v>252000</v>
      </c>
      <c r="E108" s="225">
        <v>10</v>
      </c>
      <c r="F108" s="206">
        <f t="shared" si="3"/>
        <v>37800000</v>
      </c>
      <c r="G108" s="223">
        <v>16</v>
      </c>
      <c r="H108" s="192">
        <v>1</v>
      </c>
    </row>
    <row r="109" spans="1:7" ht="16.5">
      <c r="A109" s="221">
        <v>3</v>
      </c>
      <c r="B109" s="204" t="s">
        <v>387</v>
      </c>
      <c r="C109" s="234">
        <v>9</v>
      </c>
      <c r="D109" s="206">
        <v>252000</v>
      </c>
      <c r="E109" s="225">
        <v>10</v>
      </c>
      <c r="F109" s="206">
        <f t="shared" si="3"/>
        <v>22680000</v>
      </c>
      <c r="G109" s="223"/>
    </row>
    <row r="110" spans="1:8" ht="16.5">
      <c r="A110" s="226">
        <v>4</v>
      </c>
      <c r="B110" s="215" t="s">
        <v>388</v>
      </c>
      <c r="C110" s="234">
        <f t="shared" si="4"/>
        <v>41</v>
      </c>
      <c r="D110" s="206">
        <v>252000</v>
      </c>
      <c r="E110" s="225">
        <v>4</v>
      </c>
      <c r="F110" s="206">
        <f t="shared" si="3"/>
        <v>41328000</v>
      </c>
      <c r="G110" s="223">
        <v>50</v>
      </c>
      <c r="H110" s="192">
        <v>9</v>
      </c>
    </row>
    <row r="111" spans="1:6" ht="16.5">
      <c r="A111" s="217"/>
      <c r="B111" s="218" t="s">
        <v>350</v>
      </c>
      <c r="C111" s="198">
        <f>SUM(C112:C115)</f>
        <v>83</v>
      </c>
      <c r="D111" s="198"/>
      <c r="E111" s="198"/>
      <c r="F111" s="200">
        <f>SUM(F112:F115)</f>
        <v>113954000</v>
      </c>
    </row>
    <row r="112" spans="1:8" ht="16.5">
      <c r="A112" s="229">
        <v>1</v>
      </c>
      <c r="B112" s="237" t="s">
        <v>389</v>
      </c>
      <c r="C112" s="234">
        <f t="shared" si="4"/>
        <v>22</v>
      </c>
      <c r="D112" s="206">
        <v>227000</v>
      </c>
      <c r="E112" s="237">
        <v>6</v>
      </c>
      <c r="F112" s="206">
        <f t="shared" si="3"/>
        <v>29964000</v>
      </c>
      <c r="G112" s="223">
        <v>25</v>
      </c>
      <c r="H112" s="192">
        <v>3</v>
      </c>
    </row>
    <row r="113" spans="1:8" ht="16.5">
      <c r="A113" s="221">
        <v>2</v>
      </c>
      <c r="B113" s="222" t="s">
        <v>390</v>
      </c>
      <c r="C113" s="234">
        <f t="shared" si="4"/>
        <v>13</v>
      </c>
      <c r="D113" s="206">
        <v>227000</v>
      </c>
      <c r="E113" s="222">
        <v>10</v>
      </c>
      <c r="F113" s="206">
        <f t="shared" si="3"/>
        <v>29510000</v>
      </c>
      <c r="G113" s="223">
        <v>18</v>
      </c>
      <c r="H113" s="192">
        <v>5</v>
      </c>
    </row>
    <row r="114" spans="1:9" ht="16.5">
      <c r="A114" s="221">
        <v>3</v>
      </c>
      <c r="B114" s="222" t="s">
        <v>391</v>
      </c>
      <c r="C114" s="234">
        <f t="shared" si="4"/>
        <v>8</v>
      </c>
      <c r="D114" s="206">
        <v>227000</v>
      </c>
      <c r="E114" s="222">
        <v>10</v>
      </c>
      <c r="F114" s="206">
        <f t="shared" si="3"/>
        <v>18160000</v>
      </c>
      <c r="G114" s="223">
        <v>18</v>
      </c>
      <c r="H114" s="192">
        <v>7</v>
      </c>
      <c r="I114" s="192">
        <v>3</v>
      </c>
    </row>
    <row r="115" spans="1:9" ht="16.5">
      <c r="A115" s="226">
        <v>4</v>
      </c>
      <c r="B115" s="227" t="s">
        <v>392</v>
      </c>
      <c r="C115" s="234">
        <f t="shared" si="4"/>
        <v>40</v>
      </c>
      <c r="D115" s="206">
        <v>227000</v>
      </c>
      <c r="E115" s="227">
        <v>4</v>
      </c>
      <c r="F115" s="206">
        <f t="shared" si="3"/>
        <v>36320000</v>
      </c>
      <c r="G115" s="223">
        <v>50</v>
      </c>
      <c r="H115" s="192">
        <v>7</v>
      </c>
      <c r="I115" s="192">
        <v>3</v>
      </c>
    </row>
    <row r="116" spans="1:6" ht="16.5">
      <c r="A116" s="217"/>
      <c r="B116" s="218" t="s">
        <v>364</v>
      </c>
      <c r="C116" s="198">
        <f>SUM(C117:C124)</f>
        <v>949</v>
      </c>
      <c r="D116" s="198"/>
      <c r="E116" s="198"/>
      <c r="F116" s="200">
        <f>SUM(F117:F124)</f>
        <v>1501832000</v>
      </c>
    </row>
    <row r="117" spans="1:8" ht="16.5">
      <c r="A117" s="229">
        <v>1</v>
      </c>
      <c r="B117" s="237" t="s">
        <v>393</v>
      </c>
      <c r="C117" s="234">
        <f t="shared" si="4"/>
        <v>257</v>
      </c>
      <c r="D117" s="206">
        <v>227000</v>
      </c>
      <c r="E117" s="237">
        <v>6</v>
      </c>
      <c r="F117" s="206">
        <f t="shared" si="3"/>
        <v>350034000</v>
      </c>
      <c r="G117" s="223">
        <v>285</v>
      </c>
      <c r="H117" s="192">
        <v>28</v>
      </c>
    </row>
    <row r="118" spans="1:8" ht="16.5">
      <c r="A118" s="240">
        <v>2</v>
      </c>
      <c r="B118" s="222" t="s">
        <v>394</v>
      </c>
      <c r="C118" s="234">
        <f t="shared" si="4"/>
        <v>229</v>
      </c>
      <c r="D118" s="206">
        <v>227000</v>
      </c>
      <c r="E118" s="238">
        <v>10</v>
      </c>
      <c r="F118" s="206">
        <f t="shared" si="3"/>
        <v>519830000</v>
      </c>
      <c r="G118" s="223">
        <v>251</v>
      </c>
      <c r="H118" s="192">
        <v>22</v>
      </c>
    </row>
    <row r="119" spans="1:8" ht="16.5">
      <c r="A119" s="240">
        <v>3</v>
      </c>
      <c r="B119" s="222" t="s">
        <v>395</v>
      </c>
      <c r="C119" s="234">
        <f t="shared" si="4"/>
        <v>77</v>
      </c>
      <c r="D119" s="206">
        <v>227000</v>
      </c>
      <c r="E119" s="238">
        <v>10</v>
      </c>
      <c r="F119" s="206">
        <f t="shared" si="3"/>
        <v>174790000</v>
      </c>
      <c r="G119" s="223">
        <v>111</v>
      </c>
      <c r="H119" s="192">
        <v>34</v>
      </c>
    </row>
    <row r="120" spans="1:8" ht="16.5">
      <c r="A120" s="240">
        <v>4</v>
      </c>
      <c r="B120" s="222" t="s">
        <v>396</v>
      </c>
      <c r="C120" s="234">
        <f t="shared" si="4"/>
        <v>176</v>
      </c>
      <c r="D120" s="206">
        <v>227000</v>
      </c>
      <c r="E120" s="238">
        <v>4</v>
      </c>
      <c r="F120" s="206">
        <f t="shared" si="3"/>
        <v>159808000</v>
      </c>
      <c r="G120" s="223">
        <v>210</v>
      </c>
      <c r="H120" s="192">
        <v>34</v>
      </c>
    </row>
    <row r="121" spans="1:8" ht="16.5">
      <c r="A121" s="240">
        <v>5</v>
      </c>
      <c r="B121" s="222" t="s">
        <v>397</v>
      </c>
      <c r="C121" s="234">
        <f t="shared" si="4"/>
        <v>64</v>
      </c>
      <c r="D121" s="206">
        <v>227000</v>
      </c>
      <c r="E121" s="238">
        <v>6</v>
      </c>
      <c r="F121" s="206">
        <f t="shared" si="3"/>
        <v>87168000</v>
      </c>
      <c r="G121" s="223">
        <v>73</v>
      </c>
      <c r="H121" s="192">
        <v>9</v>
      </c>
    </row>
    <row r="122" spans="1:8" ht="16.5">
      <c r="A122" s="240">
        <v>6</v>
      </c>
      <c r="B122" s="222" t="s">
        <v>398</v>
      </c>
      <c r="C122" s="234">
        <f t="shared" si="4"/>
        <v>40</v>
      </c>
      <c r="D122" s="206">
        <v>227000</v>
      </c>
      <c r="E122" s="238">
        <v>10</v>
      </c>
      <c r="F122" s="206">
        <f t="shared" si="3"/>
        <v>90800000</v>
      </c>
      <c r="G122" s="223">
        <v>42</v>
      </c>
      <c r="H122" s="192">
        <v>2</v>
      </c>
    </row>
    <row r="123" spans="1:8" ht="16.5">
      <c r="A123" s="240">
        <v>7</v>
      </c>
      <c r="B123" s="222" t="s">
        <v>399</v>
      </c>
      <c r="C123" s="234">
        <v>17</v>
      </c>
      <c r="D123" s="206">
        <v>227000</v>
      </c>
      <c r="E123" s="238">
        <v>10</v>
      </c>
      <c r="F123" s="206">
        <f t="shared" si="3"/>
        <v>38590000</v>
      </c>
      <c r="G123" s="223">
        <v>17</v>
      </c>
      <c r="H123" s="192">
        <v>21</v>
      </c>
    </row>
    <row r="124" spans="1:8" ht="16.5">
      <c r="A124" s="240">
        <v>8</v>
      </c>
      <c r="B124" s="227" t="s">
        <v>400</v>
      </c>
      <c r="C124" s="234">
        <f t="shared" si="4"/>
        <v>89</v>
      </c>
      <c r="D124" s="206">
        <v>227000</v>
      </c>
      <c r="E124" s="238">
        <v>4</v>
      </c>
      <c r="F124" s="241">
        <f t="shared" si="3"/>
        <v>80812000</v>
      </c>
      <c r="G124" s="223">
        <v>110</v>
      </c>
      <c r="H124" s="192">
        <v>21</v>
      </c>
    </row>
    <row r="125" spans="1:7" ht="16.5">
      <c r="A125" s="217" t="s">
        <v>401</v>
      </c>
      <c r="B125" s="218" t="s">
        <v>402</v>
      </c>
      <c r="C125" s="198">
        <f>C126</f>
        <v>199</v>
      </c>
      <c r="D125" s="198"/>
      <c r="E125" s="198"/>
      <c r="F125" s="200">
        <f>F126</f>
        <v>261756000</v>
      </c>
      <c r="G125" s="239"/>
    </row>
    <row r="126" spans="1:6" ht="16.5">
      <c r="A126" s="217"/>
      <c r="B126" s="218" t="s">
        <v>364</v>
      </c>
      <c r="C126" s="198">
        <f>SUM(C127:C129)</f>
        <v>199</v>
      </c>
      <c r="D126" s="198"/>
      <c r="E126" s="198"/>
      <c r="F126" s="200">
        <f>SUM(F127:F129)</f>
        <v>261756000</v>
      </c>
    </row>
    <row r="127" spans="1:6" ht="16.5">
      <c r="A127" s="229">
        <v>1</v>
      </c>
      <c r="B127" s="237" t="s">
        <v>403</v>
      </c>
      <c r="C127" s="231">
        <v>77</v>
      </c>
      <c r="D127" s="232">
        <v>198000</v>
      </c>
      <c r="E127" s="237">
        <v>6</v>
      </c>
      <c r="F127" s="206">
        <f t="shared" si="3"/>
        <v>91476000</v>
      </c>
    </row>
    <row r="128" spans="1:6" ht="16.5">
      <c r="A128" s="221">
        <v>2</v>
      </c>
      <c r="B128" s="222" t="s">
        <v>404</v>
      </c>
      <c r="C128" s="222">
        <v>62</v>
      </c>
      <c r="D128" s="224">
        <v>198000</v>
      </c>
      <c r="E128" s="222">
        <v>10</v>
      </c>
      <c r="F128" s="206">
        <f t="shared" si="3"/>
        <v>122760000</v>
      </c>
    </row>
    <row r="129" spans="1:6" ht="16.5">
      <c r="A129" s="221">
        <v>3</v>
      </c>
      <c r="B129" s="222" t="s">
        <v>405</v>
      </c>
      <c r="C129" s="222">
        <v>60</v>
      </c>
      <c r="D129" s="224">
        <v>198000</v>
      </c>
      <c r="E129" s="222">
        <v>4</v>
      </c>
      <c r="F129" s="206">
        <f t="shared" si="3"/>
        <v>47520000</v>
      </c>
    </row>
    <row r="130" spans="1:6" ht="16.5">
      <c r="A130" s="242" t="s">
        <v>274</v>
      </c>
      <c r="B130" s="243" t="s">
        <v>406</v>
      </c>
      <c r="C130" s="244">
        <f>C131+C135</f>
        <v>463</v>
      </c>
      <c r="D130" s="242"/>
      <c r="E130" s="242"/>
      <c r="F130" s="200">
        <f>F131+F135</f>
        <v>1423692000</v>
      </c>
    </row>
    <row r="131" spans="1:6" ht="16.5">
      <c r="A131" s="217"/>
      <c r="B131" s="243" t="s">
        <v>407</v>
      </c>
      <c r="C131" s="198">
        <f>SUM(C132:C134)</f>
        <v>76</v>
      </c>
      <c r="D131" s="245"/>
      <c r="E131" s="245"/>
      <c r="F131" s="200">
        <f>SUM(F132:F134)</f>
        <v>219816000</v>
      </c>
    </row>
    <row r="132" spans="1:6" ht="16.5">
      <c r="A132" s="229">
        <v>1</v>
      </c>
      <c r="B132" s="246" t="s">
        <v>408</v>
      </c>
      <c r="C132" s="231">
        <v>16</v>
      </c>
      <c r="D132" s="232">
        <v>426000</v>
      </c>
      <c r="E132" s="237">
        <v>6</v>
      </c>
      <c r="F132" s="206">
        <f t="shared" si="3"/>
        <v>40896000</v>
      </c>
    </row>
    <row r="133" spans="1:6" ht="16.5">
      <c r="A133" s="221">
        <v>2</v>
      </c>
      <c r="B133" s="247" t="s">
        <v>409</v>
      </c>
      <c r="C133" s="234">
        <v>30</v>
      </c>
      <c r="D133" s="224">
        <v>426000</v>
      </c>
      <c r="E133" s="222">
        <v>10</v>
      </c>
      <c r="F133" s="206">
        <f t="shared" si="3"/>
        <v>127800000</v>
      </c>
    </row>
    <row r="134" spans="1:6" ht="16.5">
      <c r="A134" s="226">
        <v>3</v>
      </c>
      <c r="B134" s="248" t="s">
        <v>410</v>
      </c>
      <c r="C134" s="235">
        <v>30</v>
      </c>
      <c r="D134" s="228">
        <v>426000</v>
      </c>
      <c r="E134" s="227">
        <v>4</v>
      </c>
      <c r="F134" s="206">
        <f t="shared" si="3"/>
        <v>51120000</v>
      </c>
    </row>
    <row r="135" spans="1:6" ht="16.5">
      <c r="A135" s="217"/>
      <c r="B135" s="218" t="s">
        <v>364</v>
      </c>
      <c r="C135" s="198">
        <f>SUM(C136:C143)</f>
        <v>387</v>
      </c>
      <c r="D135" s="198"/>
      <c r="E135" s="198"/>
      <c r="F135" s="200">
        <f>SUM(F136:F143)</f>
        <v>1203876000</v>
      </c>
    </row>
    <row r="136" spans="1:6" ht="16.5">
      <c r="A136" s="229">
        <v>1</v>
      </c>
      <c r="B136" s="237" t="s">
        <v>411</v>
      </c>
      <c r="C136" s="237">
        <v>120</v>
      </c>
      <c r="D136" s="232">
        <v>426000</v>
      </c>
      <c r="E136" s="237">
        <v>6</v>
      </c>
      <c r="F136" s="206">
        <f t="shared" si="3"/>
        <v>306720000</v>
      </c>
    </row>
    <row r="137" spans="1:6" ht="16.5">
      <c r="A137" s="221">
        <v>2</v>
      </c>
      <c r="B137" s="222" t="s">
        <v>412</v>
      </c>
      <c r="C137" s="222">
        <v>48</v>
      </c>
      <c r="D137" s="224">
        <v>426000</v>
      </c>
      <c r="E137" s="222">
        <v>10</v>
      </c>
      <c r="F137" s="206">
        <f t="shared" si="3"/>
        <v>204480000</v>
      </c>
    </row>
    <row r="138" spans="1:6" ht="16.5">
      <c r="A138" s="221">
        <v>3</v>
      </c>
      <c r="B138" s="222" t="s">
        <v>413</v>
      </c>
      <c r="C138" s="222">
        <v>51</v>
      </c>
      <c r="D138" s="224">
        <v>426000</v>
      </c>
      <c r="E138" s="222">
        <v>10</v>
      </c>
      <c r="F138" s="206">
        <f t="shared" si="3"/>
        <v>217260000</v>
      </c>
    </row>
    <row r="139" spans="1:6" ht="16.5">
      <c r="A139" s="221">
        <v>4</v>
      </c>
      <c r="B139" s="222" t="s">
        <v>414</v>
      </c>
      <c r="C139" s="222">
        <v>36</v>
      </c>
      <c r="D139" s="224">
        <v>426000</v>
      </c>
      <c r="E139" s="222">
        <v>10</v>
      </c>
      <c r="F139" s="206">
        <f t="shared" si="3"/>
        <v>153360000</v>
      </c>
    </row>
    <row r="140" spans="1:6" ht="16.5">
      <c r="A140" s="221">
        <v>5</v>
      </c>
      <c r="B140" s="222" t="s">
        <v>415</v>
      </c>
      <c r="C140" s="222">
        <v>30</v>
      </c>
      <c r="D140" s="224">
        <v>426000</v>
      </c>
      <c r="E140" s="222">
        <v>4</v>
      </c>
      <c r="F140" s="206">
        <f>C140*D140*E140</f>
        <v>51120000</v>
      </c>
    </row>
    <row r="141" spans="1:6" ht="16.5">
      <c r="A141" s="221">
        <v>6</v>
      </c>
      <c r="B141" s="222" t="s">
        <v>416</v>
      </c>
      <c r="C141" s="222">
        <v>51</v>
      </c>
      <c r="D141" s="224">
        <v>426000</v>
      </c>
      <c r="E141" s="222">
        <v>6</v>
      </c>
      <c r="F141" s="206">
        <f>C141*D141*E141</f>
        <v>130356000</v>
      </c>
    </row>
    <row r="142" spans="1:6" ht="16.5">
      <c r="A142" s="221">
        <v>7</v>
      </c>
      <c r="B142" s="222" t="s">
        <v>417</v>
      </c>
      <c r="C142" s="222">
        <v>21</v>
      </c>
      <c r="D142" s="224">
        <v>426000</v>
      </c>
      <c r="E142" s="222">
        <v>10</v>
      </c>
      <c r="F142" s="224">
        <f>C142*D142*E142</f>
        <v>89460000</v>
      </c>
    </row>
    <row r="143" spans="1:6" ht="16.5">
      <c r="A143" s="226">
        <v>9</v>
      </c>
      <c r="B143" s="227" t="s">
        <v>374</v>
      </c>
      <c r="C143" s="227">
        <v>30</v>
      </c>
      <c r="D143" s="228">
        <v>426000</v>
      </c>
      <c r="E143" s="227">
        <v>4</v>
      </c>
      <c r="F143" s="206">
        <f>C143*D143*E143</f>
        <v>51120000</v>
      </c>
    </row>
    <row r="144" spans="1:6" ht="16.5">
      <c r="A144" s="217" t="s">
        <v>251</v>
      </c>
      <c r="B144" s="218" t="s">
        <v>418</v>
      </c>
      <c r="C144" s="198">
        <f>C145+C171+C188</f>
        <v>7077</v>
      </c>
      <c r="D144" s="198"/>
      <c r="E144" s="198"/>
      <c r="F144" s="249">
        <f>F145+F171+F188</f>
        <v>7089540000</v>
      </c>
    </row>
    <row r="145" spans="1:6" ht="16.5">
      <c r="A145" s="217" t="s">
        <v>195</v>
      </c>
      <c r="B145" s="218" t="s">
        <v>419</v>
      </c>
      <c r="C145" s="198">
        <f>C161+C164+C169+C146+C151+C154+C158</f>
        <v>1252</v>
      </c>
      <c r="D145" s="198"/>
      <c r="E145" s="198"/>
      <c r="F145" s="249">
        <f>F161+F164+F169+F146+F151+F154+F158</f>
        <v>3852792000</v>
      </c>
    </row>
    <row r="146" spans="1:6" ht="16.5">
      <c r="A146" s="250"/>
      <c r="B146" s="218" t="s">
        <v>420</v>
      </c>
      <c r="C146" s="198">
        <f>SUM(C147:C150)</f>
        <v>253</v>
      </c>
      <c r="D146" s="198"/>
      <c r="E146" s="198"/>
      <c r="F146" s="249">
        <f>SUM(F147:F150)</f>
        <v>909132000</v>
      </c>
    </row>
    <row r="147" spans="1:8" ht="16.5">
      <c r="A147" s="251">
        <v>1</v>
      </c>
      <c r="B147" s="252" t="s">
        <v>421</v>
      </c>
      <c r="C147" s="253">
        <v>99</v>
      </c>
      <c r="D147" s="224">
        <v>474000</v>
      </c>
      <c r="E147" s="231">
        <v>6</v>
      </c>
      <c r="F147" s="232">
        <f>C147*D147*E147</f>
        <v>281556000</v>
      </c>
      <c r="H147" s="202"/>
    </row>
    <row r="148" spans="1:6" ht="16.5">
      <c r="A148" s="221">
        <v>2</v>
      </c>
      <c r="B148" s="254" t="s">
        <v>422</v>
      </c>
      <c r="C148" s="255">
        <v>50</v>
      </c>
      <c r="D148" s="224">
        <v>474000</v>
      </c>
      <c r="E148" s="234">
        <v>10</v>
      </c>
      <c r="F148" s="224">
        <f>C148*D148*E148</f>
        <v>237000000</v>
      </c>
    </row>
    <row r="149" spans="1:6" ht="16.5">
      <c r="A149" s="221">
        <v>4</v>
      </c>
      <c r="B149" s="254" t="s">
        <v>423</v>
      </c>
      <c r="C149" s="234">
        <v>54</v>
      </c>
      <c r="D149" s="224">
        <v>474000</v>
      </c>
      <c r="E149" s="234">
        <v>6</v>
      </c>
      <c r="F149" s="224">
        <f>C149*D149*E149</f>
        <v>153576000</v>
      </c>
    </row>
    <row r="150" spans="1:6" ht="16.5">
      <c r="A150" s="226">
        <v>5</v>
      </c>
      <c r="B150" s="374" t="s">
        <v>424</v>
      </c>
      <c r="C150" s="375">
        <v>50</v>
      </c>
      <c r="D150" s="228">
        <v>474000</v>
      </c>
      <c r="E150" s="235">
        <v>10</v>
      </c>
      <c r="F150" s="228">
        <f>C150*D150*E150</f>
        <v>237000000</v>
      </c>
    </row>
    <row r="151" spans="1:6" ht="16.5">
      <c r="A151" s="250"/>
      <c r="B151" s="218" t="s">
        <v>425</v>
      </c>
      <c r="C151" s="198">
        <f>SUM(C152:C153)</f>
        <v>98</v>
      </c>
      <c r="D151" s="198"/>
      <c r="E151" s="198"/>
      <c r="F151" s="249">
        <f>SUM(F152:F153)</f>
        <v>335688000</v>
      </c>
    </row>
    <row r="152" spans="1:6" ht="16.5">
      <c r="A152" s="229">
        <v>1</v>
      </c>
      <c r="B152" s="256" t="s">
        <v>426</v>
      </c>
      <c r="C152" s="231">
        <v>48</v>
      </c>
      <c r="D152" s="232">
        <v>426000</v>
      </c>
      <c r="E152" s="231">
        <v>6</v>
      </c>
      <c r="F152" s="232">
        <f>C152*D152*E152</f>
        <v>122688000</v>
      </c>
    </row>
    <row r="153" spans="1:6" ht="16.5">
      <c r="A153" s="221">
        <v>2</v>
      </c>
      <c r="B153" s="257" t="s">
        <v>427</v>
      </c>
      <c r="C153" s="234">
        <v>50</v>
      </c>
      <c r="D153" s="224">
        <v>426000</v>
      </c>
      <c r="E153" s="234">
        <v>10</v>
      </c>
      <c r="F153" s="224">
        <f>C153*D153*E153</f>
        <v>213000000</v>
      </c>
    </row>
    <row r="154" spans="1:6" ht="16.5">
      <c r="A154" s="250"/>
      <c r="B154" s="218" t="s">
        <v>428</v>
      </c>
      <c r="C154" s="198">
        <f>SUM(C155:C157)</f>
        <v>255</v>
      </c>
      <c r="D154" s="198"/>
      <c r="E154" s="198"/>
      <c r="F154" s="249">
        <f>SUM(F155:F157)</f>
        <v>798324000</v>
      </c>
    </row>
    <row r="155" spans="1:6" ht="16.5">
      <c r="A155" s="229">
        <v>1</v>
      </c>
      <c r="B155" s="258" t="s">
        <v>429</v>
      </c>
      <c r="C155" s="231">
        <v>94</v>
      </c>
      <c r="D155" s="232">
        <v>426000</v>
      </c>
      <c r="E155" s="231">
        <v>6</v>
      </c>
      <c r="F155" s="232">
        <f>C155*D155*E155</f>
        <v>240264000</v>
      </c>
    </row>
    <row r="156" spans="1:6" ht="16.5">
      <c r="A156" s="221">
        <v>2</v>
      </c>
      <c r="B156" s="259" t="s">
        <v>430</v>
      </c>
      <c r="C156" s="234">
        <v>111</v>
      </c>
      <c r="D156" s="224">
        <v>426000</v>
      </c>
      <c r="E156" s="234">
        <v>10</v>
      </c>
      <c r="F156" s="224">
        <f>C156*D156*E156</f>
        <v>472860000</v>
      </c>
    </row>
    <row r="157" spans="1:6" ht="16.5">
      <c r="A157" s="260">
        <v>3</v>
      </c>
      <c r="B157" s="261" t="s">
        <v>431</v>
      </c>
      <c r="C157" s="262">
        <v>50</v>
      </c>
      <c r="D157" s="263">
        <v>426000</v>
      </c>
      <c r="E157" s="262">
        <v>4</v>
      </c>
      <c r="F157" s="263">
        <f>C157*D157*E157</f>
        <v>85200000</v>
      </c>
    </row>
    <row r="158" spans="1:6" ht="16.5">
      <c r="A158" s="250"/>
      <c r="B158" s="243" t="s">
        <v>407</v>
      </c>
      <c r="C158" s="198">
        <f>SUM(C159:C160)</f>
        <v>66</v>
      </c>
      <c r="D158" s="198"/>
      <c r="E158" s="198"/>
      <c r="F158" s="249">
        <f>SUM(F159:F160)</f>
        <v>219816000</v>
      </c>
    </row>
    <row r="159" spans="1:6" ht="16.5">
      <c r="A159" s="229">
        <v>1</v>
      </c>
      <c r="B159" s="246" t="s">
        <v>432</v>
      </c>
      <c r="C159" s="231">
        <v>36</v>
      </c>
      <c r="D159" s="232">
        <v>426000</v>
      </c>
      <c r="E159" s="231">
        <v>6</v>
      </c>
      <c r="F159" s="232">
        <f>C159*D159*E159</f>
        <v>92016000</v>
      </c>
    </row>
    <row r="160" spans="1:6" ht="16.5">
      <c r="A160" s="226">
        <v>2</v>
      </c>
      <c r="B160" s="248" t="s">
        <v>433</v>
      </c>
      <c r="C160" s="235">
        <v>30</v>
      </c>
      <c r="D160" s="228">
        <v>426000</v>
      </c>
      <c r="E160" s="235">
        <v>10</v>
      </c>
      <c r="F160" s="228">
        <f>C160*D160*E160</f>
        <v>127800000</v>
      </c>
    </row>
    <row r="161" spans="1:6" ht="16.5">
      <c r="A161" s="250"/>
      <c r="B161" s="218" t="s">
        <v>344</v>
      </c>
      <c r="C161" s="264">
        <f>SUM(C162:C163)</f>
        <v>71</v>
      </c>
      <c r="D161" s="198"/>
      <c r="E161" s="198"/>
      <c r="F161" s="249">
        <f>SUM(F162:F163)</f>
        <v>215556000</v>
      </c>
    </row>
    <row r="162" spans="1:6" ht="16.5">
      <c r="A162" s="229">
        <v>1</v>
      </c>
      <c r="B162" s="230" t="s">
        <v>347</v>
      </c>
      <c r="C162" s="231">
        <v>51</v>
      </c>
      <c r="D162" s="224">
        <v>426000</v>
      </c>
      <c r="E162" s="237">
        <v>6</v>
      </c>
      <c r="F162" s="224">
        <f>C162*D162*E162</f>
        <v>130356000</v>
      </c>
    </row>
    <row r="163" spans="1:6" ht="16.5">
      <c r="A163" s="221">
        <v>2</v>
      </c>
      <c r="B163" s="204" t="s">
        <v>348</v>
      </c>
      <c r="C163" s="225">
        <v>20</v>
      </c>
      <c r="D163" s="224">
        <v>426000</v>
      </c>
      <c r="E163" s="222">
        <v>10</v>
      </c>
      <c r="F163" s="224">
        <f>C163*D163*E163</f>
        <v>85200000</v>
      </c>
    </row>
    <row r="164" spans="1:6" ht="16.5">
      <c r="A164" s="217"/>
      <c r="B164" s="218" t="s">
        <v>364</v>
      </c>
      <c r="C164" s="218">
        <f>SUM(C165:C168)</f>
        <v>458</v>
      </c>
      <c r="D164" s="198"/>
      <c r="E164" s="198"/>
      <c r="F164" s="249">
        <f>SUM(F165:F168)</f>
        <v>1243920000</v>
      </c>
    </row>
    <row r="165" spans="1:6" ht="16.5">
      <c r="A165" s="229">
        <v>1</v>
      </c>
      <c r="B165" s="237" t="s">
        <v>434</v>
      </c>
      <c r="C165" s="237">
        <v>369</v>
      </c>
      <c r="D165" s="232">
        <v>426000</v>
      </c>
      <c r="E165" s="237">
        <v>6</v>
      </c>
      <c r="F165" s="232">
        <f>C165*D165*E165</f>
        <v>943164000</v>
      </c>
    </row>
    <row r="166" spans="1:6" ht="16.5">
      <c r="A166" s="221">
        <v>2</v>
      </c>
      <c r="B166" s="222" t="s">
        <v>414</v>
      </c>
      <c r="C166" s="222">
        <v>24</v>
      </c>
      <c r="D166" s="224">
        <v>426000</v>
      </c>
      <c r="E166" s="222">
        <v>10</v>
      </c>
      <c r="F166" s="224">
        <f>C166*D166*E166</f>
        <v>102240000</v>
      </c>
    </row>
    <row r="167" spans="1:6" ht="16.5">
      <c r="A167" s="221">
        <v>4</v>
      </c>
      <c r="B167" s="222" t="s">
        <v>372</v>
      </c>
      <c r="C167" s="222">
        <v>46</v>
      </c>
      <c r="D167" s="224">
        <v>426000</v>
      </c>
      <c r="E167" s="222">
        <v>6</v>
      </c>
      <c r="F167" s="224">
        <f>C167*D167*E167</f>
        <v>117576000</v>
      </c>
    </row>
    <row r="168" spans="1:6" ht="16.5">
      <c r="A168" s="221">
        <v>5</v>
      </c>
      <c r="B168" s="222" t="s">
        <v>373</v>
      </c>
      <c r="C168" s="222">
        <v>19</v>
      </c>
      <c r="D168" s="224">
        <v>426000</v>
      </c>
      <c r="E168" s="222">
        <v>10</v>
      </c>
      <c r="F168" s="224">
        <f>C168*D168*E168</f>
        <v>80940000</v>
      </c>
    </row>
    <row r="169" spans="1:6" ht="16.5">
      <c r="A169" s="217"/>
      <c r="B169" s="218" t="s">
        <v>350</v>
      </c>
      <c r="C169" s="198">
        <f>SUM(C170:C170)</f>
        <v>51</v>
      </c>
      <c r="D169" s="198"/>
      <c r="E169" s="198"/>
      <c r="F169" s="249">
        <f>SUM(F170:F170)</f>
        <v>130356000</v>
      </c>
    </row>
    <row r="170" spans="1:6" ht="16.5">
      <c r="A170" s="229">
        <v>1</v>
      </c>
      <c r="B170" s="237" t="s">
        <v>353</v>
      </c>
      <c r="C170" s="231">
        <v>51</v>
      </c>
      <c r="D170" s="232">
        <v>426000</v>
      </c>
      <c r="E170" s="237">
        <v>6</v>
      </c>
      <c r="F170" s="232">
        <f>C170*D170*E170</f>
        <v>130356000</v>
      </c>
    </row>
    <row r="171" spans="1:6" ht="16.5">
      <c r="A171" s="217" t="s">
        <v>189</v>
      </c>
      <c r="B171" s="218" t="s">
        <v>435</v>
      </c>
      <c r="C171" s="265">
        <f>C178+C185+C172</f>
        <v>5781</v>
      </c>
      <c r="D171" s="218"/>
      <c r="E171" s="218"/>
      <c r="F171" s="266">
        <f>F178+F185+F172</f>
        <v>3124284000</v>
      </c>
    </row>
    <row r="172" spans="1:6" ht="16.5">
      <c r="A172" s="217"/>
      <c r="B172" s="218" t="s">
        <v>428</v>
      </c>
      <c r="C172" s="265">
        <f>SUM(C173:C177)</f>
        <v>372</v>
      </c>
      <c r="D172" s="218"/>
      <c r="E172" s="218"/>
      <c r="F172" s="266">
        <f>SUM(F173:F177)</f>
        <v>1456920000</v>
      </c>
    </row>
    <row r="173" spans="1:6" ht="16.5">
      <c r="A173" s="229">
        <v>1</v>
      </c>
      <c r="B173" s="267" t="s">
        <v>436</v>
      </c>
      <c r="C173" s="268">
        <v>46</v>
      </c>
      <c r="D173" s="232">
        <v>426000</v>
      </c>
      <c r="E173" s="237">
        <v>10</v>
      </c>
      <c r="F173" s="232">
        <f>C173*D173*E173</f>
        <v>195960000</v>
      </c>
    </row>
    <row r="174" spans="1:6" ht="16.5">
      <c r="A174" s="221">
        <v>2</v>
      </c>
      <c r="B174" s="254" t="s">
        <v>437</v>
      </c>
      <c r="C174" s="269">
        <v>61</v>
      </c>
      <c r="D174" s="224">
        <v>426000</v>
      </c>
      <c r="E174" s="222">
        <v>10</v>
      </c>
      <c r="F174" s="224">
        <f>C174*D174*E174</f>
        <v>259860000</v>
      </c>
    </row>
    <row r="175" spans="1:6" ht="16.5">
      <c r="A175" s="221">
        <v>3</v>
      </c>
      <c r="B175" s="259" t="s">
        <v>429</v>
      </c>
      <c r="C175" s="269">
        <v>47</v>
      </c>
      <c r="D175" s="224">
        <v>426000</v>
      </c>
      <c r="E175" s="222">
        <v>10</v>
      </c>
      <c r="F175" s="224">
        <f>C175*D175*E175</f>
        <v>200220000</v>
      </c>
    </row>
    <row r="176" spans="1:6" ht="16.5">
      <c r="A176" s="221">
        <v>4</v>
      </c>
      <c r="B176" s="259" t="s">
        <v>430</v>
      </c>
      <c r="C176" s="222">
        <v>168</v>
      </c>
      <c r="D176" s="224">
        <v>426000</v>
      </c>
      <c r="E176" s="222">
        <v>10</v>
      </c>
      <c r="F176" s="224">
        <f>C176*D176*E176</f>
        <v>715680000</v>
      </c>
    </row>
    <row r="177" spans="1:6" ht="16.5">
      <c r="A177" s="226">
        <v>5</v>
      </c>
      <c r="B177" s="270" t="s">
        <v>431</v>
      </c>
      <c r="C177" s="227">
        <v>50</v>
      </c>
      <c r="D177" s="228">
        <v>426000</v>
      </c>
      <c r="E177" s="227">
        <v>4</v>
      </c>
      <c r="F177" s="228">
        <f>C177*D177*E177</f>
        <v>85200000</v>
      </c>
    </row>
    <row r="178" spans="1:6" ht="16.5">
      <c r="A178" s="217"/>
      <c r="B178" s="218" t="s">
        <v>364</v>
      </c>
      <c r="C178" s="198">
        <f>SUM(C179:C190)</f>
        <v>2989</v>
      </c>
      <c r="D178" s="198"/>
      <c r="E178" s="198"/>
      <c r="F178" s="249">
        <f>SUM(F179:F184)</f>
        <v>1419432000</v>
      </c>
    </row>
    <row r="179" spans="1:6" ht="16.5">
      <c r="A179" s="229">
        <v>1</v>
      </c>
      <c r="B179" s="237" t="s">
        <v>438</v>
      </c>
      <c r="C179" s="237">
        <v>82</v>
      </c>
      <c r="D179" s="232">
        <v>426000</v>
      </c>
      <c r="E179" s="237">
        <v>6</v>
      </c>
      <c r="F179" s="232">
        <f aca="true" t="shared" si="5" ref="F179:F184">C179*D179*E179</f>
        <v>209592000</v>
      </c>
    </row>
    <row r="180" spans="1:6" ht="16.5">
      <c r="A180" s="221">
        <v>2</v>
      </c>
      <c r="B180" s="222" t="s">
        <v>439</v>
      </c>
      <c r="C180" s="222">
        <v>57</v>
      </c>
      <c r="D180" s="224">
        <v>426000</v>
      </c>
      <c r="E180" s="222">
        <v>10</v>
      </c>
      <c r="F180" s="224">
        <f t="shared" si="5"/>
        <v>242820000</v>
      </c>
    </row>
    <row r="181" spans="1:6" ht="16.5">
      <c r="A181" s="221">
        <v>3</v>
      </c>
      <c r="B181" s="222" t="s">
        <v>440</v>
      </c>
      <c r="C181" s="222">
        <v>53</v>
      </c>
      <c r="D181" s="224">
        <v>426000</v>
      </c>
      <c r="E181" s="222">
        <v>10</v>
      </c>
      <c r="F181" s="224">
        <f t="shared" si="5"/>
        <v>225780000</v>
      </c>
    </row>
    <row r="182" spans="1:6" ht="16.5">
      <c r="A182" s="221">
        <v>4</v>
      </c>
      <c r="B182" s="222" t="s">
        <v>441</v>
      </c>
      <c r="C182" s="222">
        <v>57</v>
      </c>
      <c r="D182" s="224">
        <v>426000</v>
      </c>
      <c r="E182" s="222">
        <v>10</v>
      </c>
      <c r="F182" s="224">
        <f t="shared" si="5"/>
        <v>242820000</v>
      </c>
    </row>
    <row r="183" spans="1:6" ht="16.5">
      <c r="A183" s="221">
        <v>5</v>
      </c>
      <c r="B183" s="222" t="s">
        <v>442</v>
      </c>
      <c r="C183" s="222">
        <v>60</v>
      </c>
      <c r="D183" s="224">
        <v>426000</v>
      </c>
      <c r="E183" s="222">
        <v>10</v>
      </c>
      <c r="F183" s="224">
        <f t="shared" si="5"/>
        <v>255600000</v>
      </c>
    </row>
    <row r="184" spans="1:6" ht="16.5">
      <c r="A184" s="221">
        <v>6</v>
      </c>
      <c r="B184" s="222" t="s">
        <v>443</v>
      </c>
      <c r="C184" s="222">
        <v>57</v>
      </c>
      <c r="D184" s="224">
        <v>426000</v>
      </c>
      <c r="E184" s="222">
        <v>10</v>
      </c>
      <c r="F184" s="224">
        <f t="shared" si="5"/>
        <v>242820000</v>
      </c>
    </row>
    <row r="185" spans="1:6" ht="16.5">
      <c r="A185" s="217"/>
      <c r="B185" s="218" t="s">
        <v>350</v>
      </c>
      <c r="C185" s="198">
        <f>SUM(C186:C221)</f>
        <v>2420</v>
      </c>
      <c r="D185" s="198"/>
      <c r="E185" s="198"/>
      <c r="F185" s="249">
        <f>SUM(F186:F187)</f>
        <v>247932000</v>
      </c>
    </row>
    <row r="186" spans="1:6" ht="16.5">
      <c r="A186" s="229">
        <v>1</v>
      </c>
      <c r="B186" s="237" t="s">
        <v>353</v>
      </c>
      <c r="C186" s="231">
        <v>32</v>
      </c>
      <c r="D186" s="232">
        <v>426000</v>
      </c>
      <c r="E186" s="237">
        <v>6</v>
      </c>
      <c r="F186" s="232">
        <f>C186*D186*E186</f>
        <v>81792000</v>
      </c>
    </row>
    <row r="187" spans="1:6" ht="16.5">
      <c r="A187" s="229">
        <v>2</v>
      </c>
      <c r="B187" s="237" t="s">
        <v>354</v>
      </c>
      <c r="C187" s="271">
        <v>39</v>
      </c>
      <c r="D187" s="232">
        <v>426000</v>
      </c>
      <c r="E187" s="233">
        <v>10</v>
      </c>
      <c r="F187" s="272">
        <f>C187*D187*E187</f>
        <v>166140000</v>
      </c>
    </row>
    <row r="188" spans="1:6" ht="16.5">
      <c r="A188" s="217" t="s">
        <v>155</v>
      </c>
      <c r="B188" s="218" t="s">
        <v>444</v>
      </c>
      <c r="C188" s="198">
        <f>C189</f>
        <v>44</v>
      </c>
      <c r="D188" s="218"/>
      <c r="E188" s="218"/>
      <c r="F188" s="249">
        <f>F189</f>
        <v>112464000</v>
      </c>
    </row>
    <row r="189" spans="1:6" ht="16.5">
      <c r="A189" s="217"/>
      <c r="B189" s="218" t="s">
        <v>364</v>
      </c>
      <c r="C189" s="198">
        <f>SUM(C190:C190)</f>
        <v>44</v>
      </c>
      <c r="D189" s="198"/>
      <c r="E189" s="198"/>
      <c r="F189" s="249">
        <f>SUM(F190:F190)</f>
        <v>112464000</v>
      </c>
    </row>
    <row r="190" spans="1:6" ht="16.5">
      <c r="A190" s="229">
        <v>1</v>
      </c>
      <c r="B190" s="237" t="s">
        <v>445</v>
      </c>
      <c r="C190" s="237">
        <v>44</v>
      </c>
      <c r="D190" s="232">
        <v>426000</v>
      </c>
      <c r="E190" s="237">
        <v>6</v>
      </c>
      <c r="F190" s="232">
        <f>C190*D190*E190</f>
        <v>112464000</v>
      </c>
    </row>
    <row r="191" spans="1:6" ht="16.5">
      <c r="A191" s="217" t="s">
        <v>446</v>
      </c>
      <c r="B191" s="218" t="s">
        <v>447</v>
      </c>
      <c r="C191" s="198">
        <f>C192+C194+C197+C211+C217</f>
        <v>739</v>
      </c>
      <c r="D191" s="198"/>
      <c r="E191" s="198"/>
      <c r="F191" s="249">
        <f>F192+F194+F197+F211+F217</f>
        <v>2763588000</v>
      </c>
    </row>
    <row r="192" spans="1:6" ht="16.5">
      <c r="A192" s="273"/>
      <c r="B192" s="218" t="s">
        <v>448</v>
      </c>
      <c r="C192" s="274">
        <f>C193</f>
        <v>61</v>
      </c>
      <c r="D192" s="274"/>
      <c r="E192" s="274"/>
      <c r="F192" s="249">
        <f>F193</f>
        <v>155916000</v>
      </c>
    </row>
    <row r="193" spans="1:6" ht="16.5">
      <c r="A193" s="275">
        <v>1</v>
      </c>
      <c r="B193" s="276" t="s">
        <v>449</v>
      </c>
      <c r="C193" s="276">
        <v>61</v>
      </c>
      <c r="D193" s="277">
        <v>426000</v>
      </c>
      <c r="E193" s="276">
        <v>6</v>
      </c>
      <c r="F193" s="224">
        <f>C193*D193*E193</f>
        <v>155916000</v>
      </c>
    </row>
    <row r="194" spans="1:6" ht="16.5">
      <c r="A194" s="217"/>
      <c r="B194" s="218" t="s">
        <v>428</v>
      </c>
      <c r="C194" s="218">
        <f>SUM(C195:C196)</f>
        <v>119</v>
      </c>
      <c r="D194" s="218"/>
      <c r="E194" s="218"/>
      <c r="F194" s="249">
        <f>SUM(F195:F196)</f>
        <v>394476000</v>
      </c>
    </row>
    <row r="195" spans="1:6" ht="16.5">
      <c r="A195" s="229">
        <v>1</v>
      </c>
      <c r="B195" s="237" t="s">
        <v>450</v>
      </c>
      <c r="C195" s="237">
        <v>66</v>
      </c>
      <c r="D195" s="224">
        <v>426000</v>
      </c>
      <c r="E195" s="237">
        <v>6</v>
      </c>
      <c r="F195" s="232">
        <f>C195*D195*E195</f>
        <v>168696000</v>
      </c>
    </row>
    <row r="196" spans="1:6" ht="16.5">
      <c r="A196" s="260">
        <v>2</v>
      </c>
      <c r="B196" s="225" t="s">
        <v>451</v>
      </c>
      <c r="C196" s="225">
        <v>53</v>
      </c>
      <c r="D196" s="263">
        <v>426000</v>
      </c>
      <c r="E196" s="225">
        <v>10</v>
      </c>
      <c r="F196" s="263">
        <f>C196*D196*E196</f>
        <v>225780000</v>
      </c>
    </row>
    <row r="197" spans="1:6" ht="16.5">
      <c r="A197" s="217"/>
      <c r="B197" s="218" t="s">
        <v>364</v>
      </c>
      <c r="C197" s="218">
        <f>SUM(C198:C210)</f>
        <v>280</v>
      </c>
      <c r="D197" s="218"/>
      <c r="E197" s="218"/>
      <c r="F197" s="249">
        <f>SUM(F198:F210)</f>
        <v>1012176000</v>
      </c>
    </row>
    <row r="198" spans="1:6" ht="16.5">
      <c r="A198" s="229">
        <v>1</v>
      </c>
      <c r="B198" s="237" t="s">
        <v>452</v>
      </c>
      <c r="C198" s="237">
        <v>12</v>
      </c>
      <c r="D198" s="232">
        <v>426000</v>
      </c>
      <c r="E198" s="237">
        <v>6</v>
      </c>
      <c r="F198" s="232">
        <f>C198*D198*E198</f>
        <v>30672000</v>
      </c>
    </row>
    <row r="199" spans="1:6" ht="16.5">
      <c r="A199" s="221">
        <v>2</v>
      </c>
      <c r="B199" s="222" t="s">
        <v>453</v>
      </c>
      <c r="C199" s="222">
        <v>35</v>
      </c>
      <c r="D199" s="224">
        <v>426000</v>
      </c>
      <c r="E199" s="222">
        <v>6</v>
      </c>
      <c r="F199" s="224">
        <f aca="true" t="shared" si="6" ref="F199:F216">C199*D199*E199</f>
        <v>89460000</v>
      </c>
    </row>
    <row r="200" spans="1:6" ht="16.5">
      <c r="A200" s="226">
        <v>3</v>
      </c>
      <c r="B200" s="227" t="s">
        <v>454</v>
      </c>
      <c r="C200" s="227">
        <v>23</v>
      </c>
      <c r="D200" s="228">
        <v>426000</v>
      </c>
      <c r="E200" s="227">
        <v>6</v>
      </c>
      <c r="F200" s="228">
        <f t="shared" si="6"/>
        <v>58788000</v>
      </c>
    </row>
    <row r="201" spans="1:6" ht="16.5">
      <c r="A201" s="229">
        <v>4</v>
      </c>
      <c r="B201" s="237" t="s">
        <v>455</v>
      </c>
      <c r="C201" s="237">
        <v>36</v>
      </c>
      <c r="D201" s="232">
        <v>426000</v>
      </c>
      <c r="E201" s="237">
        <v>6</v>
      </c>
      <c r="F201" s="232">
        <f t="shared" si="6"/>
        <v>92016000</v>
      </c>
    </row>
    <row r="202" spans="1:6" ht="16.5">
      <c r="A202" s="221">
        <v>5</v>
      </c>
      <c r="B202" s="222" t="s">
        <v>456</v>
      </c>
      <c r="C202" s="222">
        <v>26</v>
      </c>
      <c r="D202" s="224">
        <v>426000</v>
      </c>
      <c r="E202" s="222">
        <v>10</v>
      </c>
      <c r="F202" s="224">
        <f t="shared" si="6"/>
        <v>110760000</v>
      </c>
    </row>
    <row r="203" spans="1:6" ht="16.5">
      <c r="A203" s="221">
        <v>6</v>
      </c>
      <c r="B203" s="222" t="s">
        <v>457</v>
      </c>
      <c r="C203" s="222">
        <v>24</v>
      </c>
      <c r="D203" s="224">
        <v>426000</v>
      </c>
      <c r="E203" s="222">
        <v>10</v>
      </c>
      <c r="F203" s="224">
        <f t="shared" si="6"/>
        <v>102240000</v>
      </c>
    </row>
    <row r="204" spans="1:6" ht="16.5">
      <c r="A204" s="221">
        <v>7</v>
      </c>
      <c r="B204" s="222" t="s">
        <v>458</v>
      </c>
      <c r="C204" s="222">
        <v>7</v>
      </c>
      <c r="D204" s="224">
        <v>426000</v>
      </c>
      <c r="E204" s="222">
        <v>10</v>
      </c>
      <c r="F204" s="224">
        <f t="shared" si="6"/>
        <v>29820000</v>
      </c>
    </row>
    <row r="205" spans="1:6" ht="16.5">
      <c r="A205" s="221">
        <v>8</v>
      </c>
      <c r="B205" s="222" t="s">
        <v>459</v>
      </c>
      <c r="C205" s="222">
        <v>19</v>
      </c>
      <c r="D205" s="224">
        <v>426000</v>
      </c>
      <c r="E205" s="222">
        <v>10</v>
      </c>
      <c r="F205" s="224">
        <f t="shared" si="6"/>
        <v>80940000</v>
      </c>
    </row>
    <row r="206" spans="1:6" ht="16.5">
      <c r="A206" s="221">
        <v>9</v>
      </c>
      <c r="B206" s="222" t="s">
        <v>460</v>
      </c>
      <c r="C206" s="222">
        <v>22</v>
      </c>
      <c r="D206" s="224">
        <v>426000</v>
      </c>
      <c r="E206" s="222">
        <v>10</v>
      </c>
      <c r="F206" s="224">
        <f t="shared" si="6"/>
        <v>93720000</v>
      </c>
    </row>
    <row r="207" spans="1:6" ht="16.5">
      <c r="A207" s="221">
        <v>10</v>
      </c>
      <c r="B207" s="222" t="s">
        <v>461</v>
      </c>
      <c r="C207" s="222">
        <v>20</v>
      </c>
      <c r="D207" s="224">
        <v>426000</v>
      </c>
      <c r="E207" s="222">
        <v>10</v>
      </c>
      <c r="F207" s="224">
        <f t="shared" si="6"/>
        <v>85200000</v>
      </c>
    </row>
    <row r="208" spans="1:6" ht="16.5">
      <c r="A208" s="221">
        <v>11</v>
      </c>
      <c r="B208" s="222" t="s">
        <v>462</v>
      </c>
      <c r="C208" s="222">
        <v>12</v>
      </c>
      <c r="D208" s="224">
        <v>426000</v>
      </c>
      <c r="E208" s="222">
        <v>10</v>
      </c>
      <c r="F208" s="224">
        <f t="shared" si="6"/>
        <v>51120000</v>
      </c>
    </row>
    <row r="209" spans="1:6" ht="16.5">
      <c r="A209" s="221">
        <v>12</v>
      </c>
      <c r="B209" s="222" t="s">
        <v>463</v>
      </c>
      <c r="C209" s="222">
        <v>19</v>
      </c>
      <c r="D209" s="224">
        <v>426000</v>
      </c>
      <c r="E209" s="222">
        <v>10</v>
      </c>
      <c r="F209" s="224">
        <f t="shared" si="6"/>
        <v>80940000</v>
      </c>
    </row>
    <row r="210" spans="1:6" ht="16.5">
      <c r="A210" s="221">
        <v>13</v>
      </c>
      <c r="B210" s="222" t="s">
        <v>464</v>
      </c>
      <c r="C210" s="222">
        <v>25</v>
      </c>
      <c r="D210" s="224">
        <v>426000</v>
      </c>
      <c r="E210" s="222">
        <v>10</v>
      </c>
      <c r="F210" s="224">
        <f t="shared" si="6"/>
        <v>106500000</v>
      </c>
    </row>
    <row r="211" spans="1:6" ht="16.5">
      <c r="A211" s="275"/>
      <c r="B211" s="274" t="s">
        <v>350</v>
      </c>
      <c r="C211" s="274">
        <f>SUM(C212:C216)</f>
        <v>253</v>
      </c>
      <c r="D211" s="218"/>
      <c r="E211" s="218"/>
      <c r="F211" s="249">
        <f>SUM(F212:F216)</f>
        <v>1077780000</v>
      </c>
    </row>
    <row r="212" spans="1:6" ht="16.5">
      <c r="A212" s="229">
        <v>1</v>
      </c>
      <c r="B212" s="237" t="s">
        <v>465</v>
      </c>
      <c r="C212" s="237">
        <v>37</v>
      </c>
      <c r="D212" s="232">
        <v>426000</v>
      </c>
      <c r="E212" s="237">
        <v>10</v>
      </c>
      <c r="F212" s="232">
        <f t="shared" si="6"/>
        <v>157620000</v>
      </c>
    </row>
    <row r="213" spans="1:6" ht="16.5">
      <c r="A213" s="221">
        <v>2</v>
      </c>
      <c r="B213" s="222" t="s">
        <v>466</v>
      </c>
      <c r="C213" s="222">
        <v>45</v>
      </c>
      <c r="D213" s="224">
        <v>426000</v>
      </c>
      <c r="E213" s="222">
        <v>10</v>
      </c>
      <c r="F213" s="224">
        <f t="shared" si="6"/>
        <v>191700000</v>
      </c>
    </row>
    <row r="214" spans="1:6" ht="16.5">
      <c r="A214" s="221">
        <v>3</v>
      </c>
      <c r="B214" s="222" t="s">
        <v>467</v>
      </c>
      <c r="C214" s="222">
        <v>69</v>
      </c>
      <c r="D214" s="224">
        <v>426000</v>
      </c>
      <c r="E214" s="222">
        <v>10</v>
      </c>
      <c r="F214" s="224">
        <f t="shared" si="6"/>
        <v>293940000</v>
      </c>
    </row>
    <row r="215" spans="1:6" ht="16.5">
      <c r="A215" s="221">
        <v>4</v>
      </c>
      <c r="B215" s="222" t="s">
        <v>468</v>
      </c>
      <c r="C215" s="222">
        <v>72</v>
      </c>
      <c r="D215" s="224">
        <v>426000</v>
      </c>
      <c r="E215" s="222">
        <v>10</v>
      </c>
      <c r="F215" s="224">
        <f t="shared" si="6"/>
        <v>306720000</v>
      </c>
    </row>
    <row r="216" spans="1:6" ht="16.5">
      <c r="A216" s="221">
        <v>5</v>
      </c>
      <c r="B216" s="222" t="s">
        <v>469</v>
      </c>
      <c r="C216" s="222">
        <v>30</v>
      </c>
      <c r="D216" s="224">
        <v>426000</v>
      </c>
      <c r="E216" s="222">
        <v>10</v>
      </c>
      <c r="F216" s="224">
        <f t="shared" si="6"/>
        <v>127800000</v>
      </c>
    </row>
    <row r="217" spans="1:6" ht="16.5">
      <c r="A217" s="275"/>
      <c r="B217" s="274" t="s">
        <v>344</v>
      </c>
      <c r="C217" s="274">
        <f>C218</f>
        <v>26</v>
      </c>
      <c r="D217" s="218"/>
      <c r="E217" s="218">
        <f>E218</f>
        <v>10</v>
      </c>
      <c r="F217" s="249">
        <f>F218</f>
        <v>123240000</v>
      </c>
    </row>
    <row r="218" spans="1:6" ht="16.5">
      <c r="A218" s="275">
        <v>1</v>
      </c>
      <c r="B218" s="276" t="s">
        <v>470</v>
      </c>
      <c r="C218" s="276">
        <v>26</v>
      </c>
      <c r="D218" s="277">
        <v>474000</v>
      </c>
      <c r="E218" s="276">
        <v>10</v>
      </c>
      <c r="F218" s="277">
        <f>C218*D218*E218</f>
        <v>123240000</v>
      </c>
    </row>
    <row r="219" spans="1:6" ht="16.5">
      <c r="A219" s="217"/>
      <c r="B219" s="218" t="s">
        <v>3</v>
      </c>
      <c r="C219" s="218"/>
      <c r="D219" s="218"/>
      <c r="E219" s="218"/>
      <c r="F219" s="249">
        <f>F191+F144+F130+F9</f>
        <v>23852425000</v>
      </c>
    </row>
    <row r="220" spans="1:6" ht="16.5">
      <c r="A220" s="396" t="s">
        <v>471</v>
      </c>
      <c r="B220" s="396"/>
      <c r="C220" s="396"/>
      <c r="D220" s="396"/>
      <c r="E220" s="396"/>
      <c r="F220" s="396"/>
    </row>
    <row r="222" spans="1:6" ht="16.5">
      <c r="A222" s="278"/>
      <c r="B222" s="279"/>
      <c r="C222"/>
      <c r="D222" s="397" t="s">
        <v>254</v>
      </c>
      <c r="E222" s="397"/>
      <c r="F222" s="397"/>
    </row>
    <row r="223" spans="1:6" ht="16.5">
      <c r="A223" s="280" t="s">
        <v>255</v>
      </c>
      <c r="B223" s="280"/>
      <c r="C223" s="280"/>
      <c r="D223" s="398" t="s">
        <v>529</v>
      </c>
      <c r="E223" s="398"/>
      <c r="F223" s="398"/>
    </row>
    <row r="224" spans="1:6" ht="16.5">
      <c r="A224" s="281"/>
      <c r="B224" s="282"/>
      <c r="C224" s="282"/>
      <c r="D224" s="398"/>
      <c r="E224" s="398"/>
      <c r="F224" s="398"/>
    </row>
    <row r="225" spans="1:6" ht="16.5">
      <c r="A225" s="281"/>
      <c r="B225" s="282"/>
      <c r="C225" s="282"/>
      <c r="D225" s="282"/>
      <c r="E225" s="282"/>
      <c r="F225"/>
    </row>
    <row r="226" spans="1:6" ht="16.5">
      <c r="A226" s="281"/>
      <c r="B226" s="282"/>
      <c r="C226" s="282"/>
      <c r="D226" s="282"/>
      <c r="E226" s="282"/>
      <c r="F226"/>
    </row>
    <row r="227" spans="1:6" ht="16.5">
      <c r="A227" s="281"/>
      <c r="B227" s="282"/>
      <c r="C227" s="282"/>
      <c r="D227" s="282"/>
      <c r="E227" s="282"/>
      <c r="F227"/>
    </row>
    <row r="228" spans="1:6" ht="16.5">
      <c r="A228" s="281"/>
      <c r="B228" s="282"/>
      <c r="C228" s="282"/>
      <c r="D228" s="282"/>
      <c r="E228" s="282"/>
      <c r="F228"/>
    </row>
    <row r="229" spans="1:6" ht="16.5">
      <c r="A229" s="399" t="s">
        <v>256</v>
      </c>
      <c r="B229" s="399"/>
      <c r="C229" s="399"/>
      <c r="D229" s="398" t="s">
        <v>530</v>
      </c>
      <c r="E229" s="398"/>
      <c r="F229" s="398"/>
    </row>
  </sheetData>
  <sheetProtection/>
  <mergeCells count="13">
    <mergeCell ref="A1:B1"/>
    <mergeCell ref="C1:F1"/>
    <mergeCell ref="A2:B2"/>
    <mergeCell ref="C2:F2"/>
    <mergeCell ref="A3:B3"/>
    <mergeCell ref="C4:F4"/>
    <mergeCell ref="A6:F6"/>
    <mergeCell ref="A220:F220"/>
    <mergeCell ref="D222:F222"/>
    <mergeCell ref="D223:F223"/>
    <mergeCell ref="D224:F224"/>
    <mergeCell ref="A229:C229"/>
    <mergeCell ref="D229:F229"/>
  </mergeCells>
  <printOptions/>
  <pageMargins left="0.5" right="0.25" top="0.5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SheetLayoutView="100" zoomScalePageLayoutView="0" workbookViewId="0" topLeftCell="A16">
      <selection activeCell="A52" sqref="A52:D52"/>
    </sheetView>
  </sheetViews>
  <sheetFormatPr defaultColWidth="8.88671875" defaultRowHeight="16.5"/>
  <cols>
    <col min="1" max="1" width="3.4453125" style="180" customWidth="1"/>
    <col min="2" max="2" width="14.6640625" style="149" customWidth="1"/>
    <col min="3" max="3" width="10.10546875" style="149" customWidth="1"/>
    <col min="4" max="4" width="15.4453125" style="149" customWidth="1"/>
    <col min="5" max="5" width="9.99609375" style="149" customWidth="1"/>
    <col min="6" max="7" width="10.10546875" style="149" customWidth="1"/>
    <col min="8" max="9" width="14.3359375" style="149" bestFit="1" customWidth="1"/>
    <col min="10" max="16384" width="8.88671875" style="149" customWidth="1"/>
  </cols>
  <sheetData>
    <row r="1" spans="1:7" ht="16.5">
      <c r="A1" s="424" t="s">
        <v>210</v>
      </c>
      <c r="B1" s="424"/>
      <c r="C1" s="424"/>
      <c r="D1" s="405" t="s">
        <v>211</v>
      </c>
      <c r="E1" s="405"/>
      <c r="F1" s="405"/>
      <c r="G1" s="405"/>
    </row>
    <row r="2" spans="1:7" ht="16.5">
      <c r="A2" s="424" t="s">
        <v>212</v>
      </c>
      <c r="B2" s="424"/>
      <c r="C2" s="424"/>
      <c r="D2" s="405" t="s">
        <v>213</v>
      </c>
      <c r="E2" s="405"/>
      <c r="F2" s="405"/>
      <c r="G2" s="405"/>
    </row>
    <row r="3" spans="1:7" ht="16.5">
      <c r="A3" s="150" t="s">
        <v>214</v>
      </c>
      <c r="B3" s="150"/>
      <c r="D3" s="151"/>
      <c r="E3" s="151"/>
      <c r="F3" s="151"/>
      <c r="G3" s="151"/>
    </row>
    <row r="4" spans="1:7" ht="16.5">
      <c r="A4" s="148"/>
      <c r="B4" s="151"/>
      <c r="D4" s="425" t="s">
        <v>215</v>
      </c>
      <c r="E4" s="425"/>
      <c r="F4" s="425"/>
      <c r="G4" s="425"/>
    </row>
    <row r="5" spans="1:6" ht="16.5">
      <c r="A5" s="148"/>
      <c r="B5" s="151"/>
      <c r="C5" s="152"/>
      <c r="D5" s="152"/>
      <c r="E5" s="152"/>
      <c r="F5" s="152"/>
    </row>
    <row r="6" spans="1:6" ht="18.75">
      <c r="A6" s="426" t="s">
        <v>216</v>
      </c>
      <c r="B6" s="426"/>
      <c r="C6" s="426"/>
      <c r="D6" s="426"/>
      <c r="E6" s="426"/>
      <c r="F6" s="426"/>
    </row>
    <row r="7" spans="1:7" ht="18.75">
      <c r="A7" s="153"/>
      <c r="B7" s="153"/>
      <c r="C7" s="153"/>
      <c r="D7" s="153"/>
      <c r="E7" s="153"/>
      <c r="F7" s="419" t="s">
        <v>217</v>
      </c>
      <c r="G7" s="419"/>
    </row>
    <row r="8" spans="1:8" ht="12.75" customHeight="1">
      <c r="A8" s="154" t="s">
        <v>218</v>
      </c>
      <c r="B8" s="420" t="s">
        <v>219</v>
      </c>
      <c r="C8" s="420"/>
      <c r="D8" s="420"/>
      <c r="E8" s="420"/>
      <c r="F8" s="155" t="s">
        <v>220</v>
      </c>
      <c r="G8" s="155" t="s">
        <v>221</v>
      </c>
      <c r="H8" s="156"/>
    </row>
    <row r="9" spans="1:8" ht="12.75" customHeight="1">
      <c r="A9" s="157" t="s">
        <v>222</v>
      </c>
      <c r="B9" s="421" t="s">
        <v>223</v>
      </c>
      <c r="C9" s="422"/>
      <c r="D9" s="422"/>
      <c r="E9" s="423"/>
      <c r="F9" s="158">
        <f>F48+F32+F10</f>
        <v>8083</v>
      </c>
      <c r="G9" s="157"/>
      <c r="H9" s="156"/>
    </row>
    <row r="10" spans="1:8" s="161" customFormat="1" ht="12.75" customHeight="1">
      <c r="A10" s="157" t="s">
        <v>195</v>
      </c>
      <c r="B10" s="410" t="s">
        <v>224</v>
      </c>
      <c r="C10" s="410"/>
      <c r="D10" s="410"/>
      <c r="E10" s="410"/>
      <c r="F10" s="158">
        <f>F11+F30</f>
        <v>6811.5599999999995</v>
      </c>
      <c r="G10" s="159"/>
      <c r="H10" s="160"/>
    </row>
    <row r="11" spans="1:8" ht="12.75" customHeight="1">
      <c r="A11" s="162">
        <v>1</v>
      </c>
      <c r="B11" s="412" t="s">
        <v>225</v>
      </c>
      <c r="C11" s="412"/>
      <c r="D11" s="412"/>
      <c r="E11" s="412"/>
      <c r="F11" s="163">
        <v>3198.72</v>
      </c>
      <c r="G11" s="164"/>
      <c r="H11" s="156"/>
    </row>
    <row r="12" spans="1:7" s="156" customFormat="1" ht="12.75" customHeight="1">
      <c r="A12" s="165"/>
      <c r="B12" s="406" t="s">
        <v>531</v>
      </c>
      <c r="C12" s="406"/>
      <c r="D12" s="406"/>
      <c r="E12" s="406"/>
      <c r="F12" s="166"/>
      <c r="G12" s="166"/>
    </row>
    <row r="13" spans="1:8" ht="12.75" customHeight="1">
      <c r="A13" s="167"/>
      <c r="B13" s="407" t="s">
        <v>226</v>
      </c>
      <c r="C13" s="408"/>
      <c r="D13" s="408"/>
      <c r="E13" s="409"/>
      <c r="F13" s="168">
        <v>510</v>
      </c>
      <c r="G13" s="169"/>
      <c r="H13" s="156"/>
    </row>
    <row r="14" spans="1:7" ht="12.75" customHeight="1">
      <c r="A14" s="170"/>
      <c r="B14" s="407" t="s">
        <v>227</v>
      </c>
      <c r="C14" s="408"/>
      <c r="D14" s="408"/>
      <c r="E14" s="409"/>
      <c r="F14" s="168">
        <f>F13*40%</f>
        <v>204</v>
      </c>
      <c r="G14" s="166"/>
    </row>
    <row r="15" spans="1:7" ht="12.75" customHeight="1">
      <c r="A15" s="167"/>
      <c r="B15" s="407" t="s">
        <v>228</v>
      </c>
      <c r="C15" s="408"/>
      <c r="D15" s="408"/>
      <c r="E15" s="409"/>
      <c r="F15" s="168">
        <v>100</v>
      </c>
      <c r="G15" s="169"/>
    </row>
    <row r="16" spans="1:9" ht="12.75" customHeight="1">
      <c r="A16" s="167"/>
      <c r="B16" s="407" t="s">
        <v>229</v>
      </c>
      <c r="C16" s="408"/>
      <c r="D16" s="408"/>
      <c r="E16" s="409"/>
      <c r="F16" s="168">
        <v>200</v>
      </c>
      <c r="G16" s="169"/>
      <c r="I16" s="171"/>
    </row>
    <row r="17" spans="1:9" ht="12.75" customHeight="1">
      <c r="A17" s="165"/>
      <c r="B17" s="416" t="s">
        <v>230</v>
      </c>
      <c r="C17" s="417"/>
      <c r="D17" s="417"/>
      <c r="E17" s="418"/>
      <c r="F17" s="168">
        <v>150</v>
      </c>
      <c r="G17" s="166"/>
      <c r="I17" s="171"/>
    </row>
    <row r="18" spans="1:9" ht="12.75" customHeight="1">
      <c r="A18" s="167"/>
      <c r="B18" s="407" t="s">
        <v>231</v>
      </c>
      <c r="C18" s="408"/>
      <c r="D18" s="408"/>
      <c r="E18" s="409"/>
      <c r="F18" s="168">
        <v>40</v>
      </c>
      <c r="G18" s="169"/>
      <c r="I18" s="171"/>
    </row>
    <row r="19" spans="1:9" ht="12.75" customHeight="1">
      <c r="A19" s="165"/>
      <c r="B19" s="407" t="s">
        <v>232</v>
      </c>
      <c r="C19" s="408"/>
      <c r="D19" s="408"/>
      <c r="E19" s="409"/>
      <c r="F19" s="168">
        <v>100</v>
      </c>
      <c r="G19" s="166"/>
      <c r="I19" s="171"/>
    </row>
    <row r="20" spans="1:9" ht="12.75" customHeight="1">
      <c r="A20" s="165"/>
      <c r="B20" s="407" t="s">
        <v>233</v>
      </c>
      <c r="C20" s="408"/>
      <c r="D20" s="408"/>
      <c r="E20" s="409"/>
      <c r="F20" s="168">
        <v>80</v>
      </c>
      <c r="G20" s="166"/>
      <c r="I20" s="171"/>
    </row>
    <row r="21" spans="1:9" ht="12.75" customHeight="1">
      <c r="A21" s="165"/>
      <c r="B21" s="406" t="s">
        <v>234</v>
      </c>
      <c r="C21" s="406"/>
      <c r="D21" s="406"/>
      <c r="E21" s="406"/>
      <c r="F21" s="168">
        <v>120</v>
      </c>
      <c r="G21" s="166"/>
      <c r="I21" s="171"/>
    </row>
    <row r="22" spans="1:9" ht="12.75" customHeight="1">
      <c r="A22" s="165"/>
      <c r="B22" s="406" t="s">
        <v>235</v>
      </c>
      <c r="C22" s="406"/>
      <c r="D22" s="406"/>
      <c r="E22" s="406"/>
      <c r="F22" s="168">
        <v>70</v>
      </c>
      <c r="G22" s="166"/>
      <c r="I22" s="171"/>
    </row>
    <row r="23" spans="1:9" ht="12.75" customHeight="1">
      <c r="A23" s="165"/>
      <c r="B23" s="407" t="s">
        <v>236</v>
      </c>
      <c r="C23" s="408"/>
      <c r="D23" s="408"/>
      <c r="E23" s="409"/>
      <c r="F23" s="168">
        <v>20</v>
      </c>
      <c r="G23" s="166"/>
      <c r="I23" s="171"/>
    </row>
    <row r="24" spans="1:9" ht="12.75" customHeight="1">
      <c r="A24" s="165"/>
      <c r="B24" s="406" t="s">
        <v>237</v>
      </c>
      <c r="C24" s="406"/>
      <c r="D24" s="406"/>
      <c r="E24" s="406"/>
      <c r="F24" s="168">
        <v>120</v>
      </c>
      <c r="G24" s="166"/>
      <c r="I24" s="171"/>
    </row>
    <row r="25" spans="1:9" ht="12.75" customHeight="1">
      <c r="A25" s="165"/>
      <c r="B25" s="406" t="s">
        <v>238</v>
      </c>
      <c r="C25" s="406"/>
      <c r="D25" s="406"/>
      <c r="E25" s="406"/>
      <c r="F25" s="168">
        <v>40</v>
      </c>
      <c r="G25" s="166"/>
      <c r="I25" s="171"/>
    </row>
    <row r="26" spans="1:9" ht="12.75" customHeight="1">
      <c r="A26" s="165"/>
      <c r="B26" s="407" t="s">
        <v>239</v>
      </c>
      <c r="C26" s="408"/>
      <c r="D26" s="408"/>
      <c r="E26" s="409"/>
      <c r="F26" s="168">
        <v>600</v>
      </c>
      <c r="G26" s="166"/>
      <c r="I26" s="171"/>
    </row>
    <row r="27" spans="1:9" ht="12.75" customHeight="1">
      <c r="A27" s="165"/>
      <c r="B27" s="407" t="s">
        <v>240</v>
      </c>
      <c r="C27" s="408"/>
      <c r="D27" s="408"/>
      <c r="E27" s="409"/>
      <c r="F27" s="168">
        <f>F11-SUM(F13:F26)-SUM(F28:F29)</f>
        <v>444.7199999999998</v>
      </c>
      <c r="G27" s="166"/>
      <c r="I27" s="171"/>
    </row>
    <row r="28" spans="1:9" ht="12.75" customHeight="1">
      <c r="A28" s="165"/>
      <c r="B28" s="407" t="s">
        <v>241</v>
      </c>
      <c r="C28" s="408"/>
      <c r="D28" s="408"/>
      <c r="E28" s="409"/>
      <c r="F28" s="168">
        <v>300</v>
      </c>
      <c r="G28" s="166"/>
      <c r="I28" s="171"/>
    </row>
    <row r="29" spans="1:9" ht="12.75" customHeight="1">
      <c r="A29" s="165"/>
      <c r="B29" s="407" t="s">
        <v>242</v>
      </c>
      <c r="C29" s="408"/>
      <c r="D29" s="408"/>
      <c r="E29" s="409"/>
      <c r="F29" s="168">
        <v>100</v>
      </c>
      <c r="G29" s="166"/>
      <c r="I29" s="171"/>
    </row>
    <row r="30" spans="1:9" ht="12.75" customHeight="1">
      <c r="A30" s="167">
        <v>2</v>
      </c>
      <c r="B30" s="413" t="s">
        <v>243</v>
      </c>
      <c r="C30" s="414"/>
      <c r="D30" s="414"/>
      <c r="E30" s="415"/>
      <c r="F30" s="163">
        <v>3612.84</v>
      </c>
      <c r="G30" s="169"/>
      <c r="I30" s="171"/>
    </row>
    <row r="31" spans="1:9" ht="12.75" customHeight="1">
      <c r="A31" s="165"/>
      <c r="B31" s="407" t="s">
        <v>532</v>
      </c>
      <c r="C31" s="408"/>
      <c r="D31" s="408"/>
      <c r="E31" s="409"/>
      <c r="F31" s="172"/>
      <c r="G31" s="166"/>
      <c r="I31" s="171"/>
    </row>
    <row r="32" spans="1:9" ht="12.75" customHeight="1">
      <c r="A32" s="157" t="s">
        <v>189</v>
      </c>
      <c r="B32" s="410" t="s">
        <v>244</v>
      </c>
      <c r="C32" s="410"/>
      <c r="D32" s="410"/>
      <c r="E32" s="410"/>
      <c r="F32" s="158">
        <f>SUM(F33:F37)</f>
        <v>1263.44</v>
      </c>
      <c r="G32" s="173"/>
      <c r="I32" s="171"/>
    </row>
    <row r="33" spans="1:7" ht="12.75" customHeight="1">
      <c r="A33" s="162">
        <v>1</v>
      </c>
      <c r="B33" s="412" t="s">
        <v>245</v>
      </c>
      <c r="C33" s="412"/>
      <c r="D33" s="412"/>
      <c r="E33" s="412"/>
      <c r="F33" s="163">
        <v>225.4</v>
      </c>
      <c r="G33" s="164"/>
    </row>
    <row r="34" spans="1:7" ht="12.75" customHeight="1">
      <c r="A34" s="165"/>
      <c r="B34" s="406" t="s">
        <v>246</v>
      </c>
      <c r="C34" s="406"/>
      <c r="D34" s="406"/>
      <c r="E34" s="406"/>
      <c r="F34" s="172"/>
      <c r="G34" s="166"/>
    </row>
    <row r="35" spans="1:7" ht="12.75" customHeight="1">
      <c r="A35" s="167">
        <v>2</v>
      </c>
      <c r="B35" s="411" t="s">
        <v>247</v>
      </c>
      <c r="C35" s="411"/>
      <c r="D35" s="411"/>
      <c r="E35" s="411"/>
      <c r="F35" s="163">
        <v>437.92</v>
      </c>
      <c r="G35" s="169"/>
    </row>
    <row r="36" spans="1:7" ht="12.75" customHeight="1">
      <c r="A36" s="165"/>
      <c r="B36" s="406" t="s">
        <v>248</v>
      </c>
      <c r="C36" s="406"/>
      <c r="D36" s="406"/>
      <c r="E36" s="406"/>
      <c r="F36" s="172"/>
      <c r="G36" s="166"/>
    </row>
    <row r="37" spans="1:7" ht="12.75" customHeight="1">
      <c r="A37" s="167">
        <v>3</v>
      </c>
      <c r="B37" s="411" t="s">
        <v>527</v>
      </c>
      <c r="C37" s="411"/>
      <c r="D37" s="411"/>
      <c r="E37" s="411"/>
      <c r="F37" s="163">
        <f>SUM(F38:F47)</f>
        <v>600.12</v>
      </c>
      <c r="G37" s="169"/>
    </row>
    <row r="38" spans="1:7" ht="12.75" customHeight="1">
      <c r="A38" s="167"/>
      <c r="B38" s="406" t="s">
        <v>249</v>
      </c>
      <c r="C38" s="406"/>
      <c r="D38" s="406"/>
      <c r="E38" s="406"/>
      <c r="F38" s="168">
        <v>42.84</v>
      </c>
      <c r="G38" s="169"/>
    </row>
    <row r="39" spans="1:7" ht="12.75" customHeight="1">
      <c r="A39" s="167"/>
      <c r="B39" s="406" t="s">
        <v>250</v>
      </c>
      <c r="C39" s="406"/>
      <c r="D39" s="406"/>
      <c r="E39" s="406"/>
      <c r="F39" s="168">
        <v>14.28</v>
      </c>
      <c r="G39" s="169"/>
    </row>
    <row r="40" spans="1:7" ht="12.75" customHeight="1">
      <c r="A40" s="167"/>
      <c r="B40" s="407" t="s">
        <v>232</v>
      </c>
      <c r="C40" s="408"/>
      <c r="D40" s="408"/>
      <c r="E40" s="409"/>
      <c r="F40" s="168">
        <v>40</v>
      </c>
      <c r="G40" s="166"/>
    </row>
    <row r="41" spans="1:7" ht="12.75" customHeight="1">
      <c r="A41" s="167"/>
      <c r="B41" s="407" t="s">
        <v>233</v>
      </c>
      <c r="C41" s="408"/>
      <c r="D41" s="408"/>
      <c r="E41" s="409"/>
      <c r="F41" s="168">
        <v>63</v>
      </c>
      <c r="G41" s="169"/>
    </row>
    <row r="42" spans="1:7" ht="12.75" customHeight="1">
      <c r="A42" s="167"/>
      <c r="B42" s="406" t="s">
        <v>234</v>
      </c>
      <c r="C42" s="406"/>
      <c r="D42" s="406"/>
      <c r="E42" s="406"/>
      <c r="F42" s="168">
        <v>40</v>
      </c>
      <c r="G42" s="169"/>
    </row>
    <row r="43" spans="1:7" ht="12.75" customHeight="1">
      <c r="A43" s="167"/>
      <c r="B43" s="406" t="s">
        <v>235</v>
      </c>
      <c r="C43" s="406"/>
      <c r="D43" s="406"/>
      <c r="E43" s="406"/>
      <c r="F43" s="168">
        <v>20</v>
      </c>
      <c r="G43" s="169"/>
    </row>
    <row r="44" spans="1:7" ht="12.75" customHeight="1">
      <c r="A44" s="167"/>
      <c r="B44" s="407" t="s">
        <v>236</v>
      </c>
      <c r="C44" s="408"/>
      <c r="D44" s="408"/>
      <c r="E44" s="409"/>
      <c r="F44" s="168">
        <v>30</v>
      </c>
      <c r="G44" s="169"/>
    </row>
    <row r="45" spans="1:7" ht="12.75" customHeight="1">
      <c r="A45" s="167"/>
      <c r="B45" s="407" t="s">
        <v>239</v>
      </c>
      <c r="C45" s="408"/>
      <c r="D45" s="408"/>
      <c r="E45" s="409"/>
      <c r="F45" s="168">
        <v>100</v>
      </c>
      <c r="G45" s="169"/>
    </row>
    <row r="46" spans="1:7" ht="12.75" customHeight="1">
      <c r="A46" s="167"/>
      <c r="B46" s="407" t="s">
        <v>240</v>
      </c>
      <c r="C46" s="408"/>
      <c r="D46" s="408"/>
      <c r="E46" s="409"/>
      <c r="F46" s="168">
        <v>150</v>
      </c>
      <c r="G46" s="169"/>
    </row>
    <row r="47" spans="1:7" ht="12.75" customHeight="1">
      <c r="A47" s="167"/>
      <c r="B47" s="407" t="s">
        <v>241</v>
      </c>
      <c r="C47" s="408"/>
      <c r="D47" s="408"/>
      <c r="E47" s="409"/>
      <c r="F47" s="168">
        <v>100</v>
      </c>
      <c r="G47" s="169"/>
    </row>
    <row r="48" spans="1:7" ht="12.75" customHeight="1">
      <c r="A48" s="157" t="s">
        <v>251</v>
      </c>
      <c r="B48" s="410" t="s">
        <v>252</v>
      </c>
      <c r="C48" s="410"/>
      <c r="D48" s="410"/>
      <c r="E48" s="410"/>
      <c r="F48" s="158">
        <v>8</v>
      </c>
      <c r="G48" s="173"/>
    </row>
    <row r="49" spans="1:7" ht="12.75" customHeight="1">
      <c r="A49" s="402" t="s">
        <v>253</v>
      </c>
      <c r="B49" s="402"/>
      <c r="C49" s="402"/>
      <c r="D49" s="402"/>
      <c r="E49" s="402"/>
      <c r="F49" s="402"/>
      <c r="G49" s="174"/>
    </row>
    <row r="50" spans="1:6" ht="13.5" customHeight="1">
      <c r="A50" s="148"/>
      <c r="B50" s="151"/>
      <c r="C50" s="151"/>
      <c r="D50" s="151"/>
      <c r="E50" s="151"/>
      <c r="F50" s="151"/>
    </row>
    <row r="51" spans="1:7" ht="13.5" customHeight="1">
      <c r="A51" s="175"/>
      <c r="B51" s="176"/>
      <c r="C51" s="177"/>
      <c r="E51" s="403" t="s">
        <v>254</v>
      </c>
      <c r="F51" s="403"/>
      <c r="G51" s="403"/>
    </row>
    <row r="52" spans="1:7" ht="13.5" customHeight="1">
      <c r="A52" s="404" t="s">
        <v>255</v>
      </c>
      <c r="B52" s="404"/>
      <c r="C52" s="404"/>
      <c r="D52" s="404"/>
      <c r="E52" s="405" t="s">
        <v>529</v>
      </c>
      <c r="F52" s="405"/>
      <c r="G52" s="405"/>
    </row>
    <row r="53" spans="1:7" ht="13.5" customHeight="1">
      <c r="A53" s="178"/>
      <c r="B53" s="179"/>
      <c r="C53" s="179"/>
      <c r="E53" s="405"/>
      <c r="F53" s="405"/>
      <c r="G53" s="405"/>
    </row>
    <row r="54" spans="1:7" ht="13.5" customHeight="1">
      <c r="A54" s="178"/>
      <c r="B54" s="179"/>
      <c r="C54" s="179"/>
      <c r="E54" s="179"/>
      <c r="F54" s="179"/>
      <c r="G54" s="177"/>
    </row>
    <row r="55" spans="1:7" ht="13.5" customHeight="1">
      <c r="A55" s="178"/>
      <c r="B55" s="179"/>
      <c r="C55" s="179"/>
      <c r="E55" s="179"/>
      <c r="F55" s="179"/>
      <c r="G55" s="177"/>
    </row>
    <row r="56" spans="1:7" ht="13.5" customHeight="1">
      <c r="A56" s="178"/>
      <c r="B56" s="179"/>
      <c r="C56" s="179"/>
      <c r="E56" s="179"/>
      <c r="F56" s="179"/>
      <c r="G56" s="177"/>
    </row>
    <row r="57" spans="1:7" ht="13.5" customHeight="1">
      <c r="A57" s="178"/>
      <c r="B57" s="179"/>
      <c r="C57" s="179"/>
      <c r="E57" s="179"/>
      <c r="F57" s="179"/>
      <c r="G57" s="177"/>
    </row>
    <row r="58" spans="1:7" ht="13.5" customHeight="1">
      <c r="A58" s="404" t="s">
        <v>256</v>
      </c>
      <c r="B58" s="404"/>
      <c r="C58" s="404"/>
      <c r="D58" s="404"/>
      <c r="E58" s="405" t="s">
        <v>530</v>
      </c>
      <c r="F58" s="405"/>
      <c r="G58" s="405"/>
    </row>
    <row r="59" spans="1:6" ht="13.5" customHeight="1">
      <c r="A59" s="148"/>
      <c r="B59" s="151"/>
      <c r="C59" s="151"/>
      <c r="D59" s="151"/>
      <c r="E59" s="151"/>
      <c r="F59" s="151"/>
    </row>
    <row r="60" ht="13.5" customHeight="1"/>
  </sheetData>
  <sheetProtection/>
  <mergeCells count="55">
    <mergeCell ref="A1:C1"/>
    <mergeCell ref="D1:G1"/>
    <mergeCell ref="A2:C2"/>
    <mergeCell ref="D2:G2"/>
    <mergeCell ref="D4:G4"/>
    <mergeCell ref="A6:F6"/>
    <mergeCell ref="F7:G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A49:F49"/>
    <mergeCell ref="E51:G51"/>
    <mergeCell ref="A52:D52"/>
    <mergeCell ref="E52:G52"/>
    <mergeCell ref="E53:G53"/>
    <mergeCell ref="A58:D58"/>
    <mergeCell ref="E58:G58"/>
  </mergeCells>
  <printOptions/>
  <pageMargins left="0.5" right="0.25" top="0.25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9">
      <selection activeCell="I23" sqref="I23"/>
    </sheetView>
  </sheetViews>
  <sheetFormatPr defaultColWidth="8.88671875" defaultRowHeight="16.5"/>
  <cols>
    <col min="1" max="1" width="2.4453125" style="181" customWidth="1"/>
    <col min="4" max="4" width="11.3359375" style="0" customWidth="1"/>
    <col min="7" max="7" width="14.5546875" style="0" customWidth="1"/>
    <col min="8" max="8" width="10.88671875" style="0" customWidth="1"/>
    <col min="9" max="9" width="13.5546875" style="0" customWidth="1"/>
    <col min="10" max="10" width="11.10546875" style="0" bestFit="1" customWidth="1"/>
  </cols>
  <sheetData>
    <row r="1" spans="2:8" ht="16.5">
      <c r="B1" s="424" t="s">
        <v>210</v>
      </c>
      <c r="C1" s="424"/>
      <c r="D1" s="424"/>
      <c r="E1" s="405" t="s">
        <v>211</v>
      </c>
      <c r="F1" s="405"/>
      <c r="G1" s="405"/>
      <c r="H1" s="405"/>
    </row>
    <row r="2" spans="2:8" ht="16.5">
      <c r="B2" s="424" t="s">
        <v>212</v>
      </c>
      <c r="C2" s="424"/>
      <c r="D2" s="424"/>
      <c r="E2" s="405" t="s">
        <v>213</v>
      </c>
      <c r="F2" s="405"/>
      <c r="G2" s="405"/>
      <c r="H2" s="405"/>
    </row>
    <row r="3" spans="2:7" ht="16.5">
      <c r="B3" s="150" t="s">
        <v>214</v>
      </c>
      <c r="C3" s="150"/>
      <c r="D3" s="149"/>
      <c r="E3" s="151"/>
      <c r="F3" s="151"/>
      <c r="G3" s="151"/>
    </row>
    <row r="4" spans="2:8" ht="16.5">
      <c r="B4" s="148"/>
      <c r="C4" s="151"/>
      <c r="D4" s="149"/>
      <c r="E4" s="425" t="s">
        <v>215</v>
      </c>
      <c r="F4" s="425"/>
      <c r="G4" s="425"/>
      <c r="H4" s="425"/>
    </row>
    <row r="5" spans="2:7" ht="16.5">
      <c r="B5" s="148"/>
      <c r="C5" s="151"/>
      <c r="D5" s="152"/>
      <c r="E5" s="152"/>
      <c r="F5" s="152"/>
      <c r="G5" s="152"/>
    </row>
    <row r="6" spans="2:8" ht="18.75">
      <c r="B6" s="426" t="s">
        <v>257</v>
      </c>
      <c r="C6" s="426"/>
      <c r="D6" s="426"/>
      <c r="E6" s="426"/>
      <c r="F6" s="426"/>
      <c r="G6" s="426"/>
      <c r="H6" s="426"/>
    </row>
    <row r="7" spans="2:8" ht="18.75">
      <c r="B7" s="153"/>
      <c r="C7" s="153"/>
      <c r="D7" s="153"/>
      <c r="E7" s="153"/>
      <c r="F7" s="153"/>
      <c r="G7" s="153"/>
      <c r="H7" s="153"/>
    </row>
    <row r="8" spans="1:8" ht="16.5">
      <c r="A8" s="182" t="s">
        <v>222</v>
      </c>
      <c r="B8" s="429" t="s">
        <v>258</v>
      </c>
      <c r="C8" s="429"/>
      <c r="D8" s="429"/>
      <c r="E8" s="429"/>
      <c r="F8" s="429"/>
      <c r="G8" s="429"/>
      <c r="H8" s="184">
        <f>H24+H9</f>
        <v>2640610000</v>
      </c>
    </row>
    <row r="9" spans="1:8" ht="16.5">
      <c r="A9" s="182" t="s">
        <v>195</v>
      </c>
      <c r="B9" s="429" t="s">
        <v>259</v>
      </c>
      <c r="C9" s="429"/>
      <c r="D9" s="429"/>
      <c r="E9" s="429"/>
      <c r="F9" s="429"/>
      <c r="G9" s="429"/>
      <c r="H9" s="184">
        <f>H10+H13</f>
        <v>1416950000</v>
      </c>
    </row>
    <row r="10" spans="1:9" ht="16.5">
      <c r="A10" s="182">
        <v>1</v>
      </c>
      <c r="B10" s="429" t="s">
        <v>260</v>
      </c>
      <c r="C10" s="429"/>
      <c r="D10" s="429"/>
      <c r="E10" s="429"/>
      <c r="F10" s="429"/>
      <c r="G10" s="429"/>
      <c r="H10" s="184">
        <f>SUM(H11:H12)</f>
        <v>169850000</v>
      </c>
      <c r="I10" s="185"/>
    </row>
    <row r="11" spans="2:10" ht="16.5">
      <c r="B11" s="431" t="s">
        <v>261</v>
      </c>
      <c r="C11" s="431"/>
      <c r="D11" s="431"/>
      <c r="E11" s="431"/>
      <c r="F11" s="431"/>
      <c r="G11" s="431"/>
      <c r="H11" s="186">
        <v>70000000</v>
      </c>
      <c r="I11" s="187"/>
      <c r="J11" s="187"/>
    </row>
    <row r="12" spans="2:10" ht="16.5">
      <c r="B12" s="431" t="s">
        <v>262</v>
      </c>
      <c r="C12" s="431"/>
      <c r="D12" s="431"/>
      <c r="E12" s="431"/>
      <c r="F12" s="431"/>
      <c r="G12" s="431"/>
      <c r="H12" s="186">
        <v>99850000</v>
      </c>
      <c r="I12" s="187"/>
      <c r="J12" s="187"/>
    </row>
    <row r="13" spans="1:10" ht="16.5">
      <c r="A13" s="182">
        <v>2</v>
      </c>
      <c r="B13" s="429" t="s">
        <v>263</v>
      </c>
      <c r="C13" s="429"/>
      <c r="D13" s="429"/>
      <c r="E13" s="429"/>
      <c r="F13" s="429"/>
      <c r="G13" s="429"/>
      <c r="H13" s="184">
        <f>SUM(H14:H23)</f>
        <v>1247100000</v>
      </c>
      <c r="I13" s="185"/>
      <c r="J13" s="187"/>
    </row>
    <row r="14" spans="2:9" ht="16.5">
      <c r="B14" s="428" t="s">
        <v>264</v>
      </c>
      <c r="C14" s="428"/>
      <c r="D14" s="428"/>
      <c r="E14" s="428"/>
      <c r="F14" s="428"/>
      <c r="G14" s="428"/>
      <c r="H14" s="188">
        <v>742100000</v>
      </c>
      <c r="I14" s="187"/>
    </row>
    <row r="15" spans="2:9" ht="16.5">
      <c r="B15" s="428" t="s">
        <v>265</v>
      </c>
      <c r="C15" s="428"/>
      <c r="D15" s="428"/>
      <c r="E15" s="428"/>
      <c r="F15" s="428"/>
      <c r="G15" s="428"/>
      <c r="H15" s="188"/>
      <c r="I15" s="187"/>
    </row>
    <row r="16" spans="2:9" ht="16.5">
      <c r="B16" s="428" t="s">
        <v>266</v>
      </c>
      <c r="C16" s="428"/>
      <c r="D16" s="428"/>
      <c r="E16" s="428"/>
      <c r="F16" s="428"/>
      <c r="G16" s="428"/>
      <c r="H16" s="188"/>
      <c r="I16" s="187"/>
    </row>
    <row r="17" spans="2:9" ht="16.5">
      <c r="B17" s="430" t="s">
        <v>267</v>
      </c>
      <c r="C17" s="430"/>
      <c r="D17" s="430"/>
      <c r="E17" s="430"/>
      <c r="F17" s="430"/>
      <c r="G17" s="430"/>
      <c r="H17" s="188">
        <v>261000000</v>
      </c>
      <c r="I17" s="187"/>
    </row>
    <row r="18" spans="2:9" ht="16.5">
      <c r="B18" s="430" t="s">
        <v>268</v>
      </c>
      <c r="C18" s="430"/>
      <c r="D18" s="430"/>
      <c r="E18" s="430"/>
      <c r="F18" s="430"/>
      <c r="G18" s="430"/>
      <c r="H18" s="188">
        <v>35000000</v>
      </c>
      <c r="I18" s="187"/>
    </row>
    <row r="19" spans="2:9" ht="16.5">
      <c r="B19" s="430" t="s">
        <v>269</v>
      </c>
      <c r="C19" s="430"/>
      <c r="D19" s="430"/>
      <c r="E19" s="430"/>
      <c r="F19" s="430"/>
      <c r="G19" s="430"/>
      <c r="H19" s="188">
        <v>30000000</v>
      </c>
      <c r="I19" s="187"/>
    </row>
    <row r="20" spans="2:9" ht="16.5">
      <c r="B20" s="430" t="s">
        <v>533</v>
      </c>
      <c r="C20" s="430"/>
      <c r="D20" s="430"/>
      <c r="E20" s="430"/>
      <c r="F20" s="430"/>
      <c r="G20" s="430"/>
      <c r="H20" s="188">
        <v>50000000</v>
      </c>
      <c r="I20" s="187"/>
    </row>
    <row r="21" spans="2:9" ht="16.5">
      <c r="B21" s="430" t="s">
        <v>270</v>
      </c>
      <c r="C21" s="430"/>
      <c r="D21" s="430"/>
      <c r="E21" s="430"/>
      <c r="F21" s="430"/>
      <c r="G21" s="430"/>
      <c r="H21" s="188">
        <v>30000000</v>
      </c>
      <c r="I21" s="187"/>
    </row>
    <row r="22" spans="2:9" ht="16.5">
      <c r="B22" s="189" t="s">
        <v>271</v>
      </c>
      <c r="C22" s="189"/>
      <c r="D22" s="189"/>
      <c r="E22" s="189"/>
      <c r="F22" s="189"/>
      <c r="G22" s="189"/>
      <c r="H22" s="188">
        <v>63000000</v>
      </c>
      <c r="I22" s="187"/>
    </row>
    <row r="23" spans="2:9" ht="16.5">
      <c r="B23" s="428" t="s">
        <v>272</v>
      </c>
      <c r="C23" s="428"/>
      <c r="D23" s="428"/>
      <c r="E23" s="428"/>
      <c r="F23" s="428"/>
      <c r="G23" s="428"/>
      <c r="H23" s="188">
        <v>36000000</v>
      </c>
      <c r="I23" s="187"/>
    </row>
    <row r="24" spans="1:9" ht="16.5">
      <c r="A24" s="182" t="s">
        <v>189</v>
      </c>
      <c r="B24" s="429" t="s">
        <v>273</v>
      </c>
      <c r="C24" s="429"/>
      <c r="D24" s="429"/>
      <c r="E24" s="429"/>
      <c r="F24" s="429"/>
      <c r="G24" s="429"/>
      <c r="H24" s="184">
        <v>1223660000</v>
      </c>
      <c r="I24" s="187"/>
    </row>
    <row r="25" spans="1:9" ht="16.5">
      <c r="A25" s="182" t="s">
        <v>274</v>
      </c>
      <c r="B25" s="429" t="s">
        <v>275</v>
      </c>
      <c r="C25" s="429"/>
      <c r="D25" s="429"/>
      <c r="E25" s="429"/>
      <c r="F25" s="429"/>
      <c r="G25" s="429"/>
      <c r="H25" s="184">
        <f>H26+H28</f>
        <v>32857000</v>
      </c>
      <c r="I25" s="187"/>
    </row>
    <row r="26" spans="1:9" ht="16.5">
      <c r="A26" s="182">
        <v>1</v>
      </c>
      <c r="B26" s="429" t="s">
        <v>276</v>
      </c>
      <c r="C26" s="429"/>
      <c r="D26" s="429"/>
      <c r="E26" s="429"/>
      <c r="F26" s="429"/>
      <c r="G26" s="429"/>
      <c r="H26" s="184">
        <f>H27</f>
        <v>14842000</v>
      </c>
      <c r="I26" s="187"/>
    </row>
    <row r="27" spans="2:9" ht="16.5">
      <c r="B27" s="428" t="s">
        <v>277</v>
      </c>
      <c r="C27" s="428"/>
      <c r="D27" s="428"/>
      <c r="E27" s="428"/>
      <c r="F27" s="428"/>
      <c r="G27" s="428"/>
      <c r="H27" s="188">
        <f>H14*2%</f>
        <v>14842000</v>
      </c>
      <c r="I27" s="187"/>
    </row>
    <row r="28" spans="1:9" ht="16.5">
      <c r="A28" s="182">
        <v>2</v>
      </c>
      <c r="B28" s="429" t="s">
        <v>275</v>
      </c>
      <c r="C28" s="429"/>
      <c r="D28" s="429"/>
      <c r="E28" s="429"/>
      <c r="F28" s="429"/>
      <c r="G28" s="429"/>
      <c r="H28" s="184">
        <f>SUM(H29:H31)</f>
        <v>18015000</v>
      </c>
      <c r="I28" s="187"/>
    </row>
    <row r="29" spans="2:9" ht="16.5">
      <c r="B29" s="430" t="s">
        <v>278</v>
      </c>
      <c r="C29" s="430"/>
      <c r="D29" s="430"/>
      <c r="E29" s="430"/>
      <c r="F29" s="430"/>
      <c r="G29" s="430"/>
      <c r="H29" s="188">
        <f>H17*5%</f>
        <v>13050000</v>
      </c>
      <c r="I29" s="187"/>
    </row>
    <row r="30" spans="2:9" ht="16.5">
      <c r="B30" s="430" t="s">
        <v>279</v>
      </c>
      <c r="C30" s="430"/>
      <c r="D30" s="430"/>
      <c r="E30" s="430"/>
      <c r="F30" s="430"/>
      <c r="G30" s="430"/>
      <c r="H30" s="188">
        <f>63300000*5%</f>
        <v>3165000</v>
      </c>
      <c r="I30" s="187"/>
    </row>
    <row r="31" spans="2:9" ht="16.5">
      <c r="B31" s="430" t="s">
        <v>280</v>
      </c>
      <c r="C31" s="430"/>
      <c r="D31" s="430"/>
      <c r="E31" s="430"/>
      <c r="F31" s="430"/>
      <c r="G31" s="430"/>
      <c r="H31" s="188">
        <f>36000000*5%</f>
        <v>1800000</v>
      </c>
      <c r="I31" s="187"/>
    </row>
    <row r="32" spans="2:8" ht="16.5">
      <c r="B32" s="429" t="s">
        <v>281</v>
      </c>
      <c r="C32" s="429"/>
      <c r="D32" s="429"/>
      <c r="E32" s="429"/>
      <c r="F32" s="429"/>
      <c r="G32" s="429"/>
      <c r="H32" s="184">
        <f>H8-H25</f>
        <v>2607753000</v>
      </c>
    </row>
    <row r="33" spans="1:8" ht="16.5">
      <c r="A33" s="427" t="s">
        <v>282</v>
      </c>
      <c r="B33" s="427"/>
      <c r="C33" s="427"/>
      <c r="D33" s="427"/>
      <c r="E33" s="427"/>
      <c r="F33" s="427"/>
      <c r="G33" s="427"/>
      <c r="H33" s="427"/>
    </row>
    <row r="34" spans="2:8" ht="16.5">
      <c r="B34" s="181"/>
      <c r="C34" s="181"/>
      <c r="D34" s="181"/>
      <c r="E34" s="181"/>
      <c r="F34" s="181"/>
      <c r="G34" s="181"/>
      <c r="H34" s="181"/>
    </row>
    <row r="35" spans="2:8" ht="16.5">
      <c r="B35" s="175"/>
      <c r="C35" s="176"/>
      <c r="D35" s="177"/>
      <c r="E35" s="149"/>
      <c r="F35" s="403" t="s">
        <v>283</v>
      </c>
      <c r="G35" s="403"/>
      <c r="H35" s="403"/>
    </row>
    <row r="36" spans="2:8" ht="16.5">
      <c r="B36" s="404" t="s">
        <v>284</v>
      </c>
      <c r="C36" s="404"/>
      <c r="D36" s="404"/>
      <c r="E36" s="404"/>
      <c r="F36" s="405" t="s">
        <v>529</v>
      </c>
      <c r="G36" s="405"/>
      <c r="H36" s="405"/>
    </row>
    <row r="37" spans="2:8" ht="16.5">
      <c r="B37" s="178"/>
      <c r="C37" s="179"/>
      <c r="D37" s="179"/>
      <c r="E37" s="149"/>
      <c r="F37" s="405"/>
      <c r="G37" s="405"/>
      <c r="H37" s="405"/>
    </row>
    <row r="38" spans="2:7" ht="16.5">
      <c r="B38" s="178"/>
      <c r="C38" s="179"/>
      <c r="D38" s="179"/>
      <c r="E38" s="149"/>
      <c r="F38" s="179"/>
      <c r="G38" s="179"/>
    </row>
    <row r="39" spans="2:7" ht="16.5">
      <c r="B39" s="178"/>
      <c r="C39" s="179"/>
      <c r="D39" s="179"/>
      <c r="E39" s="149"/>
      <c r="F39" s="179"/>
      <c r="G39" s="179"/>
    </row>
    <row r="40" spans="2:7" ht="16.5">
      <c r="B40" s="178"/>
      <c r="C40" s="179"/>
      <c r="D40" s="179"/>
      <c r="E40" s="149"/>
      <c r="F40" s="179"/>
      <c r="G40" s="179"/>
    </row>
    <row r="41" spans="2:7" ht="16.5">
      <c r="B41" s="178"/>
      <c r="C41" s="179"/>
      <c r="D41" s="179"/>
      <c r="E41" s="149"/>
      <c r="F41" s="179"/>
      <c r="G41" s="179"/>
    </row>
    <row r="42" spans="2:8" ht="16.5">
      <c r="B42" s="404" t="s">
        <v>256</v>
      </c>
      <c r="C42" s="404"/>
      <c r="D42" s="404"/>
      <c r="E42" s="404"/>
      <c r="F42" s="405" t="s">
        <v>530</v>
      </c>
      <c r="G42" s="405"/>
      <c r="H42" s="405"/>
    </row>
  </sheetData>
  <sheetProtection/>
  <mergeCells count="37">
    <mergeCell ref="B1:D1"/>
    <mergeCell ref="E1:H1"/>
    <mergeCell ref="B2:D2"/>
    <mergeCell ref="E2:H2"/>
    <mergeCell ref="E4:H4"/>
    <mergeCell ref="B6:H6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A33:H33"/>
    <mergeCell ref="F35:H35"/>
    <mergeCell ref="B36:E36"/>
    <mergeCell ref="F36:H36"/>
    <mergeCell ref="F37:H37"/>
    <mergeCell ref="B42:E42"/>
    <mergeCell ref="F42:H42"/>
  </mergeCells>
  <printOptions/>
  <pageMargins left="0.5" right="0.25" top="0.5" bottom="0.25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4">
      <selection activeCell="N7" sqref="N7"/>
    </sheetView>
  </sheetViews>
  <sheetFormatPr defaultColWidth="8.88671875" defaultRowHeight="16.5"/>
  <cols>
    <col min="1" max="1" width="3.21484375" style="0" customWidth="1"/>
    <col min="2" max="2" width="21.5546875" style="0" customWidth="1"/>
    <col min="3" max="3" width="5.10546875" style="0" customWidth="1"/>
    <col min="4" max="4" width="4.4453125" style="0" customWidth="1"/>
    <col min="5" max="5" width="5.4453125" style="0" customWidth="1"/>
    <col min="6" max="6" width="10.4453125" style="0" customWidth="1"/>
    <col min="7" max="7" width="12.3359375" style="0" customWidth="1"/>
    <col min="8" max="8" width="4.3359375" style="0" customWidth="1"/>
    <col min="9" max="9" width="12.21484375" style="0" customWidth="1"/>
    <col min="10" max="10" width="4.3359375" style="0" customWidth="1"/>
    <col min="11" max="11" width="11.6640625" style="0" customWidth="1"/>
    <col min="12" max="12" width="13.77734375" style="0" customWidth="1"/>
  </cols>
  <sheetData>
    <row r="1" spans="1:12" ht="16.5">
      <c r="A1" s="190" t="s">
        <v>214</v>
      </c>
      <c r="B1" s="181"/>
      <c r="C1" s="283"/>
      <c r="D1" s="283"/>
      <c r="E1" s="283"/>
      <c r="F1" s="284" t="s">
        <v>472</v>
      </c>
      <c r="G1" s="283"/>
      <c r="H1" s="283"/>
      <c r="I1" s="283"/>
      <c r="J1" s="283"/>
      <c r="K1" s="283"/>
      <c r="L1" s="283"/>
    </row>
    <row r="2" spans="1:12" ht="16.5">
      <c r="A2" s="181"/>
      <c r="B2" s="183" t="s">
        <v>473</v>
      </c>
      <c r="C2" s="283"/>
      <c r="D2" s="283"/>
      <c r="E2" s="283"/>
      <c r="F2" s="435" t="s">
        <v>474</v>
      </c>
      <c r="G2" s="435"/>
      <c r="H2" s="435"/>
      <c r="I2" s="435"/>
      <c r="J2" s="283"/>
      <c r="K2" s="283"/>
      <c r="L2" s="283"/>
    </row>
    <row r="3" spans="1:12" ht="16.5">
      <c r="A3" s="285"/>
      <c r="B3" s="183"/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1:12" ht="16.5">
      <c r="A4" s="287"/>
      <c r="B4" s="288"/>
      <c r="C4" s="289" t="s">
        <v>475</v>
      </c>
      <c r="D4" s="289"/>
      <c r="E4" s="288"/>
      <c r="F4" s="288"/>
      <c r="G4" s="288"/>
      <c r="H4" s="288"/>
      <c r="I4" s="288"/>
      <c r="J4" s="290"/>
      <c r="K4" s="290"/>
      <c r="L4" s="290"/>
    </row>
    <row r="5" spans="1:12" ht="16.5">
      <c r="A5" s="285"/>
      <c r="B5" s="286"/>
      <c r="C5" s="286"/>
      <c r="D5" s="286"/>
      <c r="E5" s="286"/>
      <c r="F5" s="286"/>
      <c r="G5" s="286"/>
      <c r="H5" s="291"/>
      <c r="I5" s="286"/>
      <c r="J5" s="292">
        <f>SUM(O5:X5)</f>
        <v>0</v>
      </c>
      <c r="K5" s="292"/>
      <c r="L5" s="292"/>
    </row>
    <row r="6" spans="1:12" ht="16.5">
      <c r="A6" s="432" t="s">
        <v>218</v>
      </c>
      <c r="B6" s="432" t="s">
        <v>476</v>
      </c>
      <c r="C6" s="432" t="s">
        <v>477</v>
      </c>
      <c r="D6" s="432" t="s">
        <v>478</v>
      </c>
      <c r="E6" s="436" t="s">
        <v>479</v>
      </c>
      <c r="F6" s="437"/>
      <c r="G6" s="438"/>
      <c r="H6" s="433" t="s">
        <v>480</v>
      </c>
      <c r="I6" s="442"/>
      <c r="J6" s="442"/>
      <c r="K6" s="434"/>
      <c r="L6" s="432" t="s">
        <v>481</v>
      </c>
    </row>
    <row r="7" spans="1:12" ht="16.5">
      <c r="A7" s="432"/>
      <c r="B7" s="432"/>
      <c r="C7" s="432"/>
      <c r="D7" s="432"/>
      <c r="E7" s="439"/>
      <c r="F7" s="440"/>
      <c r="G7" s="441"/>
      <c r="H7" s="433" t="s">
        <v>482</v>
      </c>
      <c r="I7" s="434"/>
      <c r="J7" s="433" t="s">
        <v>483</v>
      </c>
      <c r="K7" s="434"/>
      <c r="L7" s="432"/>
    </row>
    <row r="8" spans="1:12" ht="16.5">
      <c r="A8" s="432"/>
      <c r="B8" s="432"/>
      <c r="C8" s="432"/>
      <c r="D8" s="432"/>
      <c r="E8" s="293" t="s">
        <v>484</v>
      </c>
      <c r="F8" s="293" t="s">
        <v>485</v>
      </c>
      <c r="G8" s="294" t="s">
        <v>486</v>
      </c>
      <c r="H8" s="295" t="s">
        <v>487</v>
      </c>
      <c r="I8" s="293" t="s">
        <v>488</v>
      </c>
      <c r="J8" s="295" t="s">
        <v>487</v>
      </c>
      <c r="K8" s="293" t="s">
        <v>488</v>
      </c>
      <c r="L8" s="432"/>
    </row>
    <row r="9" spans="1:12" ht="16.5">
      <c r="A9" s="296" t="s">
        <v>222</v>
      </c>
      <c r="B9" s="297" t="s">
        <v>489</v>
      </c>
      <c r="C9" s="298"/>
      <c r="D9" s="298"/>
      <c r="E9" s="299">
        <f>E10+E17</f>
        <v>362</v>
      </c>
      <c r="F9" s="300"/>
      <c r="G9" s="301">
        <f>G10+G17</f>
        <v>1804500000</v>
      </c>
      <c r="H9" s="301"/>
      <c r="I9" s="301">
        <f>I10+I17</f>
        <v>1401500000</v>
      </c>
      <c r="J9" s="301"/>
      <c r="K9" s="301">
        <f>K10+K17</f>
        <v>403000000</v>
      </c>
      <c r="L9" s="301"/>
    </row>
    <row r="10" spans="1:12" ht="16.5">
      <c r="A10" s="296" t="s">
        <v>195</v>
      </c>
      <c r="B10" s="297" t="s">
        <v>490</v>
      </c>
      <c r="C10" s="302"/>
      <c r="D10" s="302"/>
      <c r="E10" s="303">
        <f>SUM(E11:E16)</f>
        <v>242</v>
      </c>
      <c r="F10" s="304"/>
      <c r="G10" s="305">
        <f>SUM(G11:G16)</f>
        <v>1504500000</v>
      </c>
      <c r="H10" s="306"/>
      <c r="I10" s="305">
        <f>SUM(I11:I16)</f>
        <v>1176500000</v>
      </c>
      <c r="J10" s="306"/>
      <c r="K10" s="305">
        <f>SUM(K11:K16)</f>
        <v>328000000</v>
      </c>
      <c r="L10" s="305"/>
    </row>
    <row r="11" spans="1:12" ht="16.5">
      <c r="A11" s="307">
        <v>1</v>
      </c>
      <c r="B11" s="308" t="s">
        <v>491</v>
      </c>
      <c r="C11" s="309">
        <v>2009</v>
      </c>
      <c r="D11" s="309">
        <v>2014</v>
      </c>
      <c r="E11" s="307">
        <v>47</v>
      </c>
      <c r="F11" s="310" t="s">
        <v>492</v>
      </c>
      <c r="G11" s="311">
        <f>E11*F16</f>
        <v>282000000</v>
      </c>
      <c r="H11" s="310">
        <v>78</v>
      </c>
      <c r="I11" s="311">
        <f>G11-K11</f>
        <v>219950000</v>
      </c>
      <c r="J11" s="310">
        <v>22</v>
      </c>
      <c r="K11" s="311">
        <v>62050000</v>
      </c>
      <c r="L11" s="311"/>
    </row>
    <row r="12" spans="1:12" ht="16.5">
      <c r="A12" s="312">
        <v>2</v>
      </c>
      <c r="B12" s="313" t="s">
        <v>493</v>
      </c>
      <c r="C12" s="314" t="s">
        <v>494</v>
      </c>
      <c r="D12" s="315">
        <v>2015</v>
      </c>
      <c r="E12" s="312">
        <v>60</v>
      </c>
      <c r="F12" s="316" t="s">
        <v>492</v>
      </c>
      <c r="G12" s="317">
        <f>E12*F12</f>
        <v>390000000</v>
      </c>
      <c r="H12" s="316">
        <v>78</v>
      </c>
      <c r="I12" s="317">
        <f>G12*H12/100</f>
        <v>304200000</v>
      </c>
      <c r="J12" s="316">
        <v>22</v>
      </c>
      <c r="K12" s="317">
        <f>G12*J12/100</f>
        <v>85800000</v>
      </c>
      <c r="L12" s="317"/>
    </row>
    <row r="13" spans="1:12" ht="16.5">
      <c r="A13" s="312">
        <v>3</v>
      </c>
      <c r="B13" s="318" t="s">
        <v>495</v>
      </c>
      <c r="C13" s="319">
        <v>2012</v>
      </c>
      <c r="D13" s="319">
        <v>2017</v>
      </c>
      <c r="E13" s="320">
        <v>45</v>
      </c>
      <c r="F13" s="316" t="s">
        <v>492</v>
      </c>
      <c r="G13" s="317">
        <f>E13*F13</f>
        <v>292500000</v>
      </c>
      <c r="H13" s="321">
        <v>78</v>
      </c>
      <c r="I13" s="322">
        <f>G13*H13/100</f>
        <v>228150000</v>
      </c>
      <c r="J13" s="321">
        <v>22</v>
      </c>
      <c r="K13" s="317">
        <f>G13*J13/100</f>
        <v>64350000</v>
      </c>
      <c r="L13" s="317"/>
    </row>
    <row r="14" spans="1:12" ht="16.5">
      <c r="A14" s="312">
        <v>4</v>
      </c>
      <c r="B14" s="318" t="s">
        <v>496</v>
      </c>
      <c r="C14" s="323" t="s">
        <v>497</v>
      </c>
      <c r="D14" s="319">
        <v>2015</v>
      </c>
      <c r="E14" s="320">
        <v>26</v>
      </c>
      <c r="F14" s="316" t="s">
        <v>498</v>
      </c>
      <c r="G14" s="317">
        <f>E14*F14</f>
        <v>156000000</v>
      </c>
      <c r="H14" s="321">
        <v>75</v>
      </c>
      <c r="I14" s="322">
        <f>G14*H14/100</f>
        <v>117000000</v>
      </c>
      <c r="J14" s="321">
        <v>25</v>
      </c>
      <c r="K14" s="317">
        <f>G14*J14/100</f>
        <v>39000000</v>
      </c>
      <c r="L14" s="317"/>
    </row>
    <row r="15" spans="1:12" ht="16.5">
      <c r="A15" s="312">
        <v>5</v>
      </c>
      <c r="B15" s="318" t="s">
        <v>499</v>
      </c>
      <c r="C15" s="323" t="s">
        <v>497</v>
      </c>
      <c r="D15" s="319">
        <v>2014</v>
      </c>
      <c r="E15" s="320">
        <v>40</v>
      </c>
      <c r="F15" s="316" t="s">
        <v>498</v>
      </c>
      <c r="G15" s="317">
        <f>E15*F15</f>
        <v>240000000</v>
      </c>
      <c r="H15" s="321">
        <v>80</v>
      </c>
      <c r="I15" s="322">
        <f>G15*H15/100</f>
        <v>192000000</v>
      </c>
      <c r="J15" s="321">
        <v>20</v>
      </c>
      <c r="K15" s="317">
        <f>G15*J15/100</f>
        <v>48000000</v>
      </c>
      <c r="L15" s="317"/>
    </row>
    <row r="16" spans="1:12" ht="16.5">
      <c r="A16" s="312">
        <v>6</v>
      </c>
      <c r="B16" s="318" t="s">
        <v>500</v>
      </c>
      <c r="C16" s="323" t="s">
        <v>497</v>
      </c>
      <c r="D16" s="315">
        <v>2015</v>
      </c>
      <c r="E16" s="320">
        <v>24</v>
      </c>
      <c r="F16" s="316" t="s">
        <v>498</v>
      </c>
      <c r="G16" s="317">
        <f>E16*F16</f>
        <v>144000000</v>
      </c>
      <c r="H16" s="321">
        <v>80</v>
      </c>
      <c r="I16" s="322">
        <f>G16*H16/100</f>
        <v>115200000</v>
      </c>
      <c r="J16" s="321">
        <v>20</v>
      </c>
      <c r="K16" s="317">
        <f>G16*J16/100</f>
        <v>28800000</v>
      </c>
      <c r="L16" s="317"/>
    </row>
    <row r="17" spans="1:12" ht="16.5">
      <c r="A17" s="296" t="s">
        <v>189</v>
      </c>
      <c r="B17" s="324" t="s">
        <v>501</v>
      </c>
      <c r="C17" s="325"/>
      <c r="D17" s="325"/>
      <c r="E17" s="300">
        <f>SUM(E18:E19)</f>
        <v>120</v>
      </c>
      <c r="F17" s="300"/>
      <c r="G17" s="326">
        <f>SUM(G18:G19)</f>
        <v>300000000</v>
      </c>
      <c r="H17" s="301"/>
      <c r="I17" s="326">
        <f>SUM(I18:I19)</f>
        <v>225000000</v>
      </c>
      <c r="J17" s="301"/>
      <c r="K17" s="326">
        <f>SUM(K18:K19)</f>
        <v>75000000</v>
      </c>
      <c r="L17" s="326"/>
    </row>
    <row r="18" spans="1:12" ht="16.5">
      <c r="A18" s="312">
        <v>13</v>
      </c>
      <c r="B18" s="318" t="s">
        <v>502</v>
      </c>
      <c r="C18" s="319"/>
      <c r="D18" s="315"/>
      <c r="E18" s="320">
        <v>60</v>
      </c>
      <c r="F18" s="316">
        <v>2500000</v>
      </c>
      <c r="G18" s="311">
        <f>E18*F18</f>
        <v>150000000</v>
      </c>
      <c r="H18" s="327">
        <v>75</v>
      </c>
      <c r="I18" s="328">
        <f>G18*H18/100</f>
        <v>112500000</v>
      </c>
      <c r="J18" s="327">
        <v>25</v>
      </c>
      <c r="K18" s="317">
        <f>G18*J18/100</f>
        <v>37500000</v>
      </c>
      <c r="L18" s="317"/>
    </row>
    <row r="19" spans="1:12" ht="16.5">
      <c r="A19" s="329">
        <v>14</v>
      </c>
      <c r="B19" s="330" t="s">
        <v>503</v>
      </c>
      <c r="C19" s="331"/>
      <c r="D19" s="332"/>
      <c r="E19" s="333">
        <v>60</v>
      </c>
      <c r="F19" s="334">
        <v>2500000</v>
      </c>
      <c r="G19" s="335">
        <f>E19*F19</f>
        <v>150000000</v>
      </c>
      <c r="H19" s="336">
        <v>75</v>
      </c>
      <c r="I19" s="337">
        <f>G19*H19/100</f>
        <v>112500000</v>
      </c>
      <c r="J19" s="336">
        <v>25</v>
      </c>
      <c r="K19" s="335">
        <f>G19*J19/100</f>
        <v>37500000</v>
      </c>
      <c r="L19" s="335"/>
    </row>
    <row r="20" spans="1:12" ht="16.5">
      <c r="A20" s="296" t="s">
        <v>274</v>
      </c>
      <c r="B20" s="297" t="s">
        <v>504</v>
      </c>
      <c r="C20" s="338"/>
      <c r="D20" s="338"/>
      <c r="E20" s="339">
        <f>E21+E23</f>
        <v>103</v>
      </c>
      <c r="F20" s="339"/>
      <c r="G20" s="340">
        <f>G21+G23</f>
        <v>1884000000</v>
      </c>
      <c r="H20" s="340"/>
      <c r="I20" s="340">
        <f>I21+I23</f>
        <v>1544900000</v>
      </c>
      <c r="J20" s="340"/>
      <c r="K20" s="340">
        <f>K21+K23</f>
        <v>339100000</v>
      </c>
      <c r="L20" s="340"/>
    </row>
    <row r="21" spans="1:12" ht="16.5">
      <c r="A21" s="341" t="s">
        <v>195</v>
      </c>
      <c r="B21" s="297" t="s">
        <v>505</v>
      </c>
      <c r="C21" s="342"/>
      <c r="D21" s="342"/>
      <c r="E21" s="303">
        <f>SUM(E22:E22)</f>
        <v>42</v>
      </c>
      <c r="F21" s="303"/>
      <c r="G21" s="305">
        <f>SUM(G22:G22)</f>
        <v>420000000</v>
      </c>
      <c r="H21" s="305"/>
      <c r="I21" s="305">
        <f>SUM(I22:I22)</f>
        <v>344400000</v>
      </c>
      <c r="J21" s="305"/>
      <c r="K21" s="305">
        <f>SUM(K22:K22)</f>
        <v>75600000</v>
      </c>
      <c r="L21" s="305"/>
    </row>
    <row r="22" spans="1:12" ht="16.5">
      <c r="A22" s="343">
        <v>1</v>
      </c>
      <c r="B22" s="344" t="s">
        <v>506</v>
      </c>
      <c r="C22" s="325">
        <v>2012</v>
      </c>
      <c r="D22" s="325">
        <v>2014</v>
      </c>
      <c r="E22" s="345">
        <v>42</v>
      </c>
      <c r="F22" s="345">
        <v>10000000</v>
      </c>
      <c r="G22" s="346">
        <f>F22*E22</f>
        <v>420000000</v>
      </c>
      <c r="H22" s="345">
        <v>82</v>
      </c>
      <c r="I22" s="346">
        <f>G22*H22/100</f>
        <v>344400000</v>
      </c>
      <c r="J22" s="345">
        <v>18</v>
      </c>
      <c r="K22" s="346">
        <f>J22*G22/100</f>
        <v>75600000</v>
      </c>
      <c r="L22" s="346"/>
    </row>
    <row r="23" spans="1:12" ht="16.5">
      <c r="A23" s="347" t="s">
        <v>189</v>
      </c>
      <c r="B23" s="324" t="s">
        <v>507</v>
      </c>
      <c r="C23" s="348"/>
      <c r="D23" s="348"/>
      <c r="E23" s="339">
        <f>SUM(E24)</f>
        <v>61</v>
      </c>
      <c r="F23" s="339"/>
      <c r="G23" s="340">
        <f>SUM(G24)</f>
        <v>1464000000</v>
      </c>
      <c r="H23" s="339"/>
      <c r="I23" s="340">
        <f>SUM(I24)</f>
        <v>1200500000</v>
      </c>
      <c r="J23" s="339"/>
      <c r="K23" s="340">
        <f>SUM(K24)</f>
        <v>263500000</v>
      </c>
      <c r="L23" s="340"/>
    </row>
    <row r="24" spans="1:12" ht="16.5">
      <c r="A24" s="343">
        <v>1</v>
      </c>
      <c r="B24" s="344" t="s">
        <v>508</v>
      </c>
      <c r="C24" s="349">
        <v>2013</v>
      </c>
      <c r="D24" s="350">
        <v>2015</v>
      </c>
      <c r="E24" s="351">
        <v>61</v>
      </c>
      <c r="F24" s="352">
        <v>24000000</v>
      </c>
      <c r="G24" s="353">
        <f>E24*F24</f>
        <v>1464000000</v>
      </c>
      <c r="H24" s="351">
        <v>82</v>
      </c>
      <c r="I24" s="354">
        <v>1200500000</v>
      </c>
      <c r="J24" s="351">
        <v>18</v>
      </c>
      <c r="K24" s="346">
        <f>G24-I24</f>
        <v>263500000</v>
      </c>
      <c r="L24" s="346"/>
    </row>
    <row r="25" spans="1:12" ht="16.5">
      <c r="A25" s="343"/>
      <c r="B25" s="355" t="s">
        <v>509</v>
      </c>
      <c r="C25" s="356"/>
      <c r="D25" s="325"/>
      <c r="E25" s="357">
        <f>E20+E9</f>
        <v>465</v>
      </c>
      <c r="F25" s="346"/>
      <c r="G25" s="358">
        <f>G20+G9</f>
        <v>3688500000</v>
      </c>
      <c r="H25" s="359"/>
      <c r="I25" s="358">
        <f>I20+I9</f>
        <v>2946400000</v>
      </c>
      <c r="J25" s="359"/>
      <c r="K25" s="358">
        <f>K20+K9</f>
        <v>742100000</v>
      </c>
      <c r="L25" s="358"/>
    </row>
  </sheetData>
  <sheetProtection/>
  <mergeCells count="10">
    <mergeCell ref="L6:L8"/>
    <mergeCell ref="H7:I7"/>
    <mergeCell ref="J7:K7"/>
    <mergeCell ref="F2:I2"/>
    <mergeCell ref="A6:A8"/>
    <mergeCell ref="B6:B8"/>
    <mergeCell ref="C6:C8"/>
    <mergeCell ref="D6:D8"/>
    <mergeCell ref="E6:G7"/>
    <mergeCell ref="H6:K6"/>
  </mergeCells>
  <printOptions/>
  <pageMargins left="0.5" right="0.25" top="0.75" bottom="0.25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8">
      <selection activeCell="M48" sqref="M48"/>
    </sheetView>
  </sheetViews>
  <sheetFormatPr defaultColWidth="8.88671875" defaultRowHeight="16.5"/>
  <cols>
    <col min="7" max="7" width="9.10546875" style="0" bestFit="1" customWidth="1"/>
  </cols>
  <sheetData>
    <row r="1" spans="1:7" ht="16.5">
      <c r="A1" s="366">
        <v>3</v>
      </c>
      <c r="B1" s="411" t="s">
        <v>526</v>
      </c>
      <c r="C1" s="411"/>
      <c r="D1" s="411"/>
      <c r="E1" s="411"/>
      <c r="F1" s="163">
        <f>F2+F3+F6</f>
        <v>369.4</v>
      </c>
      <c r="G1" s="365"/>
    </row>
    <row r="2" spans="1:7" ht="16.5">
      <c r="A2" s="367">
        <v>3.1</v>
      </c>
      <c r="B2" s="443" t="s">
        <v>525</v>
      </c>
      <c r="C2" s="443"/>
      <c r="D2" s="443"/>
      <c r="E2" s="443"/>
      <c r="F2" s="168">
        <v>18</v>
      </c>
      <c r="G2" s="363"/>
    </row>
    <row r="3" spans="1:7" ht="16.5">
      <c r="A3" s="367">
        <v>3.2</v>
      </c>
      <c r="B3" s="443" t="s">
        <v>524</v>
      </c>
      <c r="C3" s="443"/>
      <c r="D3" s="443"/>
      <c r="E3" s="443"/>
      <c r="F3" s="168">
        <v>320.4</v>
      </c>
      <c r="G3" s="363"/>
    </row>
    <row r="4" spans="1:7" ht="16.5">
      <c r="A4" s="364"/>
      <c r="B4" s="443" t="s">
        <v>523</v>
      </c>
      <c r="C4" s="443"/>
      <c r="D4" s="443"/>
      <c r="E4" s="443"/>
      <c r="F4" s="168"/>
      <c r="G4" s="363"/>
    </row>
    <row r="5" spans="1:7" ht="16.5">
      <c r="A5" s="367"/>
      <c r="B5" s="443" t="s">
        <v>522</v>
      </c>
      <c r="C5" s="443"/>
      <c r="D5" s="443"/>
      <c r="E5" s="443"/>
      <c r="F5" s="168"/>
      <c r="G5" s="363"/>
    </row>
    <row r="6" spans="1:7" ht="16.5">
      <c r="A6" s="367">
        <v>3.3</v>
      </c>
      <c r="B6" s="443" t="s">
        <v>14</v>
      </c>
      <c r="C6" s="443"/>
      <c r="D6" s="443"/>
      <c r="E6" s="443"/>
      <c r="F6" s="168">
        <v>31</v>
      </c>
      <c r="G6" s="363"/>
    </row>
    <row r="7" spans="1:7" ht="16.5">
      <c r="A7" s="364"/>
      <c r="B7" s="443" t="s">
        <v>521</v>
      </c>
      <c r="C7" s="443"/>
      <c r="D7" s="443"/>
      <c r="E7" s="443"/>
      <c r="F7" s="166"/>
      <c r="G7" s="363"/>
    </row>
    <row r="8" spans="1:7" ht="16.5">
      <c r="A8" s="364"/>
      <c r="B8" s="443" t="s">
        <v>520</v>
      </c>
      <c r="C8" s="443"/>
      <c r="D8" s="443"/>
      <c r="E8" s="443"/>
      <c r="F8" s="166"/>
      <c r="G8" s="363"/>
    </row>
    <row r="9" spans="1:7" ht="16.5">
      <c r="A9" s="364"/>
      <c r="B9" s="443" t="s">
        <v>519</v>
      </c>
      <c r="C9" s="443"/>
      <c r="D9" s="443"/>
      <c r="E9" s="443"/>
      <c r="F9" s="166"/>
      <c r="G9" s="363"/>
    </row>
    <row r="10" spans="1:7" ht="16.5">
      <c r="A10" s="364"/>
      <c r="B10" s="443" t="s">
        <v>518</v>
      </c>
      <c r="C10" s="443"/>
      <c r="D10" s="443"/>
      <c r="E10" s="443"/>
      <c r="F10" s="166"/>
      <c r="G10" s="363"/>
    </row>
    <row r="11" spans="1:7" ht="16.5">
      <c r="A11" s="366">
        <v>4</v>
      </c>
      <c r="B11" s="444" t="s">
        <v>517</v>
      </c>
      <c r="C11" s="444"/>
      <c r="D11" s="444"/>
      <c r="E11" s="444"/>
      <c r="F11" s="163">
        <v>403.44</v>
      </c>
      <c r="G11" s="365"/>
    </row>
    <row r="12" spans="1:7" ht="16.5">
      <c r="A12" s="364"/>
      <c r="B12" s="443" t="s">
        <v>516</v>
      </c>
      <c r="C12" s="443"/>
      <c r="D12" s="443"/>
      <c r="E12" s="443"/>
      <c r="F12" s="166"/>
      <c r="G12" s="363"/>
    </row>
    <row r="13" spans="1:7" ht="16.5">
      <c r="A13" s="364"/>
      <c r="B13" s="443" t="s">
        <v>515</v>
      </c>
      <c r="C13" s="443"/>
      <c r="D13" s="443"/>
      <c r="E13" s="443"/>
      <c r="F13" s="363"/>
      <c r="G13" s="363"/>
    </row>
    <row r="14" spans="1:7" ht="16.5">
      <c r="A14" s="364"/>
      <c r="B14" s="443" t="s">
        <v>514</v>
      </c>
      <c r="C14" s="443"/>
      <c r="D14" s="443"/>
      <c r="E14" s="443"/>
      <c r="F14" s="363"/>
      <c r="G14" s="363"/>
    </row>
    <row r="15" spans="1:7" ht="16.5">
      <c r="A15" s="364"/>
      <c r="B15" s="443" t="s">
        <v>513</v>
      </c>
      <c r="C15" s="443"/>
      <c r="D15" s="443"/>
      <c r="E15" s="443"/>
      <c r="F15" s="363"/>
      <c r="G15" s="363"/>
    </row>
    <row r="16" spans="1:7" ht="16.5">
      <c r="A16" s="364"/>
      <c r="B16" s="443" t="s">
        <v>512</v>
      </c>
      <c r="C16" s="443"/>
      <c r="D16" s="443"/>
      <c r="E16" s="443"/>
      <c r="F16" s="363"/>
      <c r="G16" s="363"/>
    </row>
    <row r="17" spans="1:7" ht="16.5">
      <c r="A17" s="364"/>
      <c r="B17" s="443" t="s">
        <v>511</v>
      </c>
      <c r="C17" s="443"/>
      <c r="D17" s="443"/>
      <c r="E17" s="443"/>
      <c r="F17" s="363"/>
      <c r="G17" s="363"/>
    </row>
    <row r="18" spans="1:7" ht="16.5">
      <c r="A18" s="364"/>
      <c r="B18" s="443" t="s">
        <v>510</v>
      </c>
      <c r="C18" s="443"/>
      <c r="D18" s="443"/>
      <c r="E18" s="443"/>
      <c r="F18" s="363"/>
      <c r="G18" s="363"/>
    </row>
    <row r="32" spans="1:7" ht="16.5">
      <c r="A32" s="407" t="s">
        <v>226</v>
      </c>
      <c r="B32" s="408"/>
      <c r="C32" s="408"/>
      <c r="D32" s="409"/>
      <c r="E32" s="168">
        <v>510</v>
      </c>
      <c r="G32" s="168">
        <f aca="true" t="shared" si="0" ref="G32:G48">SUM(E32:F32)</f>
        <v>510</v>
      </c>
    </row>
    <row r="33" spans="1:7" ht="16.5">
      <c r="A33" s="407" t="s">
        <v>227</v>
      </c>
      <c r="B33" s="408"/>
      <c r="C33" s="408"/>
      <c r="D33" s="409"/>
      <c r="E33" s="168">
        <f>E32*40%</f>
        <v>204</v>
      </c>
      <c r="G33" s="168">
        <f t="shared" si="0"/>
        <v>204</v>
      </c>
    </row>
    <row r="34" spans="1:7" ht="16.5">
      <c r="A34" s="407" t="s">
        <v>228</v>
      </c>
      <c r="B34" s="408"/>
      <c r="C34" s="408"/>
      <c r="D34" s="409"/>
      <c r="E34" s="168">
        <v>100</v>
      </c>
      <c r="G34" s="168">
        <f t="shared" si="0"/>
        <v>100</v>
      </c>
    </row>
    <row r="35" spans="1:7" ht="16.5">
      <c r="A35" s="407" t="s">
        <v>229</v>
      </c>
      <c r="B35" s="408"/>
      <c r="C35" s="408"/>
      <c r="D35" s="409"/>
      <c r="E35" s="168">
        <v>200</v>
      </c>
      <c r="G35" s="168">
        <f t="shared" si="0"/>
        <v>200</v>
      </c>
    </row>
    <row r="36" spans="1:7" ht="16.5">
      <c r="A36" s="416" t="s">
        <v>230</v>
      </c>
      <c r="B36" s="417"/>
      <c r="C36" s="417"/>
      <c r="D36" s="418"/>
      <c r="E36" s="168">
        <v>150</v>
      </c>
      <c r="F36" s="168">
        <v>42.84</v>
      </c>
      <c r="G36" s="168">
        <f t="shared" si="0"/>
        <v>192.84</v>
      </c>
    </row>
    <row r="37" spans="1:7" ht="16.5">
      <c r="A37" s="407" t="s">
        <v>231</v>
      </c>
      <c r="B37" s="408"/>
      <c r="C37" s="408"/>
      <c r="D37" s="409"/>
      <c r="E37" s="168">
        <v>40</v>
      </c>
      <c r="F37" s="168">
        <v>14.28</v>
      </c>
      <c r="G37" s="168">
        <f t="shared" si="0"/>
        <v>54.28</v>
      </c>
    </row>
    <row r="38" spans="1:7" ht="16.5">
      <c r="A38" s="407" t="s">
        <v>232</v>
      </c>
      <c r="B38" s="408"/>
      <c r="C38" s="408"/>
      <c r="D38" s="409"/>
      <c r="E38" s="168">
        <v>100</v>
      </c>
      <c r="F38" s="168">
        <v>40</v>
      </c>
      <c r="G38" s="168">
        <f t="shared" si="0"/>
        <v>140</v>
      </c>
    </row>
    <row r="39" spans="1:7" ht="16.5">
      <c r="A39" s="407" t="s">
        <v>233</v>
      </c>
      <c r="B39" s="408"/>
      <c r="C39" s="408"/>
      <c r="D39" s="409"/>
      <c r="E39" s="168">
        <v>50</v>
      </c>
      <c r="F39" s="168">
        <v>63</v>
      </c>
      <c r="G39" s="168">
        <f t="shared" si="0"/>
        <v>113</v>
      </c>
    </row>
    <row r="40" spans="1:7" ht="16.5">
      <c r="A40" s="406" t="s">
        <v>234</v>
      </c>
      <c r="B40" s="406"/>
      <c r="C40" s="406"/>
      <c r="D40" s="406"/>
      <c r="E40" s="168">
        <v>120</v>
      </c>
      <c r="F40" s="168">
        <v>40</v>
      </c>
      <c r="G40" s="168">
        <f t="shared" si="0"/>
        <v>160</v>
      </c>
    </row>
    <row r="41" spans="1:7" ht="16.5">
      <c r="A41" s="406" t="s">
        <v>235</v>
      </c>
      <c r="B41" s="406"/>
      <c r="C41" s="406"/>
      <c r="D41" s="406"/>
      <c r="E41" s="168">
        <v>70</v>
      </c>
      <c r="F41" s="168">
        <v>20</v>
      </c>
      <c r="G41" s="168">
        <f t="shared" si="0"/>
        <v>90</v>
      </c>
    </row>
    <row r="42" spans="1:7" ht="16.5">
      <c r="A42" s="407" t="s">
        <v>236</v>
      </c>
      <c r="B42" s="408"/>
      <c r="C42" s="408"/>
      <c r="D42" s="409"/>
      <c r="E42" s="168">
        <v>50</v>
      </c>
      <c r="F42" s="168">
        <v>30</v>
      </c>
      <c r="G42" s="168">
        <f t="shared" si="0"/>
        <v>80</v>
      </c>
    </row>
    <row r="43" spans="1:7" ht="16.5">
      <c r="A43" s="406" t="s">
        <v>237</v>
      </c>
      <c r="B43" s="406"/>
      <c r="C43" s="406"/>
      <c r="D43" s="406"/>
      <c r="E43" s="168">
        <v>120</v>
      </c>
      <c r="G43" s="168">
        <f t="shared" si="0"/>
        <v>120</v>
      </c>
    </row>
    <row r="44" spans="1:7" ht="16.5">
      <c r="A44" s="406" t="s">
        <v>238</v>
      </c>
      <c r="B44" s="406"/>
      <c r="C44" s="406"/>
      <c r="D44" s="406"/>
      <c r="E44" s="168">
        <v>40</v>
      </c>
      <c r="G44" s="168">
        <f t="shared" si="0"/>
        <v>40</v>
      </c>
    </row>
    <row r="45" spans="1:7" ht="16.5">
      <c r="A45" s="407" t="s">
        <v>239</v>
      </c>
      <c r="B45" s="408"/>
      <c r="C45" s="408"/>
      <c r="D45" s="409"/>
      <c r="E45" s="168">
        <v>600</v>
      </c>
      <c r="F45" s="168">
        <v>100</v>
      </c>
      <c r="G45" s="168">
        <f t="shared" si="0"/>
        <v>700</v>
      </c>
    </row>
    <row r="46" spans="1:7" ht="16.5">
      <c r="A46" s="407" t="s">
        <v>240</v>
      </c>
      <c r="B46" s="408"/>
      <c r="C46" s="408"/>
      <c r="D46" s="409"/>
      <c r="E46" s="168">
        <v>444.72</v>
      </c>
      <c r="F46" s="168">
        <v>150</v>
      </c>
      <c r="G46" s="168">
        <f t="shared" si="0"/>
        <v>594.72</v>
      </c>
    </row>
    <row r="47" spans="1:7" ht="16.5">
      <c r="A47" s="407" t="s">
        <v>241</v>
      </c>
      <c r="B47" s="408"/>
      <c r="C47" s="408"/>
      <c r="D47" s="409"/>
      <c r="E47" s="168">
        <v>300</v>
      </c>
      <c r="F47" s="168">
        <v>100</v>
      </c>
      <c r="G47" s="168">
        <f t="shared" si="0"/>
        <v>400</v>
      </c>
    </row>
    <row r="48" spans="1:7" ht="16.5">
      <c r="A48" s="407" t="s">
        <v>242</v>
      </c>
      <c r="B48" s="408"/>
      <c r="C48" s="408"/>
      <c r="D48" s="409"/>
      <c r="E48" s="168">
        <v>100</v>
      </c>
      <c r="G48" s="168">
        <f t="shared" si="0"/>
        <v>100</v>
      </c>
    </row>
    <row r="49" ht="16.5">
      <c r="G49" s="163">
        <f>SUM(G32:G48)</f>
        <v>3798.84</v>
      </c>
    </row>
    <row r="50" spans="1:7" ht="16.5">
      <c r="A50" s="413" t="s">
        <v>243</v>
      </c>
      <c r="B50" s="414"/>
      <c r="C50" s="414"/>
      <c r="D50" s="415"/>
      <c r="F50" s="169"/>
      <c r="G50" s="163">
        <v>3612.84</v>
      </c>
    </row>
    <row r="51" spans="1:7" ht="16.5">
      <c r="A51" s="362" t="s">
        <v>245</v>
      </c>
      <c r="B51" s="361"/>
      <c r="C51" s="361"/>
      <c r="D51" s="360"/>
      <c r="G51" s="163">
        <v>225.4</v>
      </c>
    </row>
    <row r="52" spans="1:7" ht="16.5">
      <c r="A52" s="167">
        <v>2</v>
      </c>
      <c r="B52" s="411" t="s">
        <v>247</v>
      </c>
      <c r="C52" s="411"/>
      <c r="D52" s="411"/>
      <c r="E52" s="411"/>
      <c r="G52" s="163">
        <v>437.92</v>
      </c>
    </row>
  </sheetData>
  <sheetProtection/>
  <mergeCells count="37">
    <mergeCell ref="B1:E1"/>
    <mergeCell ref="B13:E13"/>
    <mergeCell ref="B7:E7"/>
    <mergeCell ref="B9:E9"/>
    <mergeCell ref="B10:E10"/>
    <mergeCell ref="B4:E4"/>
    <mergeCell ref="B5:E5"/>
    <mergeCell ref="B6:E6"/>
    <mergeCell ref="B11:E11"/>
    <mergeCell ref="B12:E12"/>
    <mergeCell ref="B2:E2"/>
    <mergeCell ref="B3:E3"/>
    <mergeCell ref="A32:D32"/>
    <mergeCell ref="A33:D33"/>
    <mergeCell ref="B16:E16"/>
    <mergeCell ref="B8:E8"/>
    <mergeCell ref="A34:D34"/>
    <mergeCell ref="A35:D35"/>
    <mergeCell ref="B17:E17"/>
    <mergeCell ref="B18:E18"/>
    <mergeCell ref="B14:E14"/>
    <mergeCell ref="B15:E15"/>
    <mergeCell ref="A36:D36"/>
    <mergeCell ref="A37:D37"/>
    <mergeCell ref="A38:D38"/>
    <mergeCell ref="A39:D39"/>
    <mergeCell ref="A40:D40"/>
    <mergeCell ref="A41:D41"/>
    <mergeCell ref="A48:D48"/>
    <mergeCell ref="A50:D50"/>
    <mergeCell ref="B52:E52"/>
    <mergeCell ref="A42:D42"/>
    <mergeCell ref="A43:D43"/>
    <mergeCell ref="A44:D44"/>
    <mergeCell ref="A45:D45"/>
    <mergeCell ref="A46:D46"/>
    <mergeCell ref="A47:D4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quockhanhkhtc</cp:lastModifiedBy>
  <cp:lastPrinted>2014-05-14T02:43:08Z</cp:lastPrinted>
  <dcterms:created xsi:type="dcterms:W3CDTF">2014-01-20T04:05:48Z</dcterms:created>
  <dcterms:modified xsi:type="dcterms:W3CDTF">2014-05-14T02:47:16Z</dcterms:modified>
  <cp:category/>
  <cp:version/>
  <cp:contentType/>
  <cp:contentStatus/>
</cp:coreProperties>
</file>